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Korisnik\OneDrive - CARNET\Desktop\marijana 2024\"/>
    </mc:Choice>
  </mc:AlternateContent>
  <xr:revisionPtr revIDLastSave="0" documentId="13_ncr:1_{BF776A32-7ACA-40CB-93F7-811BD78CD2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8" l="1"/>
  <c r="E24" i="8"/>
  <c r="E6" i="8"/>
  <c r="I19" i="3"/>
  <c r="I24" i="3"/>
  <c r="D23" i="8"/>
  <c r="D24" i="8"/>
  <c r="D6" i="8"/>
  <c r="H19" i="3"/>
  <c r="H24" i="3"/>
  <c r="H10" i="3"/>
  <c r="C7" i="8"/>
  <c r="J44" i="3" l="1"/>
  <c r="K44" i="3"/>
  <c r="K46" i="3"/>
  <c r="K37" i="3"/>
  <c r="J30" i="3"/>
  <c r="K30" i="3"/>
  <c r="J31" i="3"/>
  <c r="K31" i="3"/>
  <c r="J32" i="3"/>
  <c r="K32" i="3"/>
  <c r="G7" i="11" l="1"/>
  <c r="G8" i="11"/>
  <c r="G9" i="11"/>
  <c r="G10" i="11"/>
  <c r="F7" i="11"/>
  <c r="F8" i="11"/>
  <c r="F9" i="11"/>
  <c r="F10" i="11"/>
  <c r="G6" i="11"/>
  <c r="F6" i="11"/>
  <c r="G14" i="8"/>
  <c r="E15" i="8"/>
  <c r="E13" i="8"/>
  <c r="E7" i="8"/>
  <c r="D15" i="8"/>
  <c r="D13" i="8"/>
  <c r="D7" i="8"/>
  <c r="F19" i="8"/>
  <c r="C13" i="8"/>
  <c r="C6" i="8" s="1"/>
  <c r="I10" i="3"/>
  <c r="G10" i="3"/>
  <c r="G15" i="8" l="1"/>
  <c r="G13" i="8"/>
  <c r="I20" i="3"/>
  <c r="H20" i="3"/>
  <c r="J26" i="3"/>
  <c r="K26" i="3"/>
  <c r="J27" i="3"/>
  <c r="K27" i="3"/>
  <c r="J28" i="3"/>
  <c r="K28" i="3"/>
  <c r="J33" i="3"/>
  <c r="K33" i="3"/>
  <c r="J37" i="3"/>
  <c r="J38" i="3"/>
  <c r="K38" i="3"/>
  <c r="J39" i="3"/>
  <c r="K39" i="3"/>
  <c r="J40" i="3"/>
  <c r="K40" i="3"/>
  <c r="J41" i="3"/>
  <c r="K41" i="3"/>
  <c r="J43" i="3"/>
  <c r="K43" i="3"/>
  <c r="J48" i="3"/>
  <c r="K48" i="3"/>
  <c r="J49" i="3"/>
  <c r="J50" i="3"/>
  <c r="K50" i="3"/>
  <c r="J51" i="3"/>
  <c r="J54" i="3"/>
  <c r="K54" i="3"/>
  <c r="K55" i="3"/>
  <c r="J22" i="3"/>
  <c r="J23" i="3"/>
  <c r="K24" i="3" l="1"/>
  <c r="G24" i="3"/>
  <c r="G20" i="3"/>
  <c r="G19" i="3" s="1"/>
  <c r="J19" i="3" l="1"/>
  <c r="J24" i="3"/>
  <c r="K21" i="3"/>
  <c r="K22" i="3"/>
  <c r="J12" i="3"/>
  <c r="J13" i="3"/>
  <c r="J14" i="3"/>
  <c r="J15" i="3"/>
  <c r="J21" i="3"/>
  <c r="K20" i="3"/>
  <c r="J20" i="3"/>
  <c r="K19" i="3"/>
  <c r="K12" i="3"/>
  <c r="K13" i="3"/>
  <c r="K14" i="3"/>
  <c r="K15" i="3"/>
  <c r="G37" i="8" l="1"/>
  <c r="F37" i="8"/>
  <c r="G36" i="8"/>
  <c r="G35" i="8"/>
  <c r="F35" i="8"/>
  <c r="G34" i="8"/>
  <c r="F34" i="8"/>
  <c r="G33" i="8"/>
  <c r="F33" i="8"/>
  <c r="G32" i="8"/>
  <c r="F32" i="8"/>
  <c r="G31" i="8"/>
  <c r="G30" i="8"/>
  <c r="G28" i="8"/>
  <c r="F28" i="8"/>
  <c r="G27" i="8"/>
  <c r="F27" i="8"/>
  <c r="G26" i="8"/>
  <c r="G25" i="8"/>
  <c r="F25" i="8"/>
  <c r="G24" i="8"/>
  <c r="F24" i="8"/>
  <c r="G23" i="8"/>
  <c r="F23" i="8"/>
  <c r="G20" i="8"/>
  <c r="G7" i="8"/>
  <c r="G8" i="8"/>
  <c r="G9" i="8"/>
  <c r="G10" i="8"/>
  <c r="G11" i="8"/>
  <c r="G16" i="8"/>
  <c r="G17" i="8"/>
  <c r="G18" i="8"/>
  <c r="G19" i="8"/>
  <c r="G6" i="8"/>
  <c r="F7" i="8"/>
  <c r="F8" i="8"/>
  <c r="F10" i="8"/>
  <c r="F11" i="8"/>
  <c r="F15" i="8"/>
  <c r="F16" i="8"/>
  <c r="F17" i="8"/>
  <c r="F18" i="8"/>
  <c r="F20" i="8"/>
  <c r="F6" i="8"/>
  <c r="K10" i="3"/>
  <c r="J10" i="3"/>
  <c r="K10" i="1"/>
  <c r="K12" i="1"/>
  <c r="K13" i="1"/>
  <c r="K14" i="1"/>
  <c r="K9" i="1"/>
  <c r="J10" i="1"/>
  <c r="J12" i="1"/>
  <c r="J13" i="1"/>
</calcChain>
</file>

<file path=xl/sharedStrings.xml><?xml version="1.0" encoding="utf-8"?>
<sst xmlns="http://schemas.openxmlformats.org/spreadsheetml/2006/main" count="148" uniqueCount="96">
  <si>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</si>
  <si>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</si>
  <si>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</si>
  <si>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</si>
  <si>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</si>
  <si>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</si>
  <si>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</si>
  <si>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</si>
  <si>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I. OPĆI DIO</t>
  </si>
  <si>
    <t>Materijalni rashodi</t>
  </si>
  <si>
    <t>INDEKS</t>
  </si>
  <si>
    <t xml:space="preserve">IZVJEŠTAJ O PRIHODIMA I RASHODIMA PREMA EKONOMSKOJ KLASIFIKACIJI </t>
  </si>
  <si>
    <t>Pomoći iz inozemstva i od subjekata unutar općeg proračuna</t>
  </si>
  <si>
    <t>Naknade troškova zaposlenima</t>
  </si>
  <si>
    <t>Službena putovanja</t>
  </si>
  <si>
    <t>31 Vlastiti prihodi</t>
  </si>
  <si>
    <t>3 Vlastiti prihodi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</si>
  <si>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</si>
  <si>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</si>
  <si>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</si>
  <si>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</si>
  <si>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</si>
  <si>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>IZVJEŠTAJ O RASHODIMA PREMA FUNKCIJSKOJ KLASIFIKACIJI</t>
  </si>
  <si>
    <t>INDEKS**</t>
  </si>
  <si>
    <t>UKUPNO PRIHODI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</si>
  <si>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</si>
  <si>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</si>
  <si>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</si>
  <si>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</si>
  <si>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</si>
  <si>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</si>
  <si>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</si>
  <si>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SAŽETAK  RAČUNA PRIHODA I RASHODA I  RAČUNA FINANCIRANJA</t>
  </si>
  <si>
    <t>PRENESENI VIŠAK/MANJAK IZ PRETHODNE GODINE</t>
  </si>
  <si>
    <t xml:space="preserve">RAČUN PRIHODA I RASHODA </t>
  </si>
  <si>
    <t>SAŽETAK RAČUNA FINANCIRANJA</t>
  </si>
  <si>
    <t>RAZLIKA - VIŠAK MANJAK</t>
  </si>
  <si>
    <t>SAŽETAK  RAČUNA PRIHODA I RASHODA I  RAČUNA FINANCIRANJA  može sadržavati i dodatne podatke.</t>
  </si>
  <si>
    <t>PRIJENOS VIŠKA/MANJKA U SLJEDEĆE RAZDOBLJE</t>
  </si>
  <si>
    <t>SAŽETAK RAČUNA PRIHODA I RASHODA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</si>
  <si>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</si>
  <si>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</si>
  <si>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5=4/2*100</t>
  </si>
  <si>
    <t>6=4/3*100</t>
  </si>
  <si>
    <t>12 Višak/manjak prihoda- ZŽ</t>
  </si>
  <si>
    <t>19 Predfinanciranje iz ŽP</t>
  </si>
  <si>
    <t>4 Prihodi posebne namjene</t>
  </si>
  <si>
    <t>41 Prihodi posebne namjene</t>
  </si>
  <si>
    <t>42 Višak/manjak prihoda korisnici</t>
  </si>
  <si>
    <t>45 F.P. i dod.udio u por.na doh</t>
  </si>
  <si>
    <t>51 Državni proračun</t>
  </si>
  <si>
    <t>54 Pomoći iz inozemnstva</t>
  </si>
  <si>
    <t>61 Tekuće pomoći donacije</t>
  </si>
  <si>
    <t>0 Javnost</t>
  </si>
  <si>
    <t>09 Obrazovanje</t>
  </si>
  <si>
    <t>091 Predškolsko i osnovno obrazovanje</t>
  </si>
  <si>
    <t>096 Dodatne usluge u obrazovanju</t>
  </si>
  <si>
    <t>Prihodi iz nadležnog proračuna</t>
  </si>
  <si>
    <t>Prihodi od od admin. I upr. Pristojbi</t>
  </si>
  <si>
    <t>Stručno usavršavanje</t>
  </si>
  <si>
    <t>Ostale naknade troš.zaposlenima</t>
  </si>
  <si>
    <t>Rashodi za materijale i energiju</t>
  </si>
  <si>
    <t>Uredski mat. I ostali mat.rashodi</t>
  </si>
  <si>
    <t>Materijal i sirovine</t>
  </si>
  <si>
    <t>Energija</t>
  </si>
  <si>
    <t>Materijal i djel. Za tek i inv.održ</t>
  </si>
  <si>
    <t>Sitni inventar</t>
  </si>
  <si>
    <t>Službena odjeća i obuća</t>
  </si>
  <si>
    <t>Rashodi za usluge</t>
  </si>
  <si>
    <t>Usluge telefona, pošte i prijevoza</t>
  </si>
  <si>
    <t>Usluge tek.i inv.održ</t>
  </si>
  <si>
    <t>Komunalne usluge</t>
  </si>
  <si>
    <t>Zakupnine i najamnine</t>
  </si>
  <si>
    <t>Zdravs.i veter.usluge</t>
  </si>
  <si>
    <t>Intelektualne usluge</t>
  </si>
  <si>
    <t>Računalne usluge</t>
  </si>
  <si>
    <t>Ostali nespomenuti rashodi poslovanja</t>
  </si>
  <si>
    <t>Premije osiguranja</t>
  </si>
  <si>
    <t>Reprezentacija</t>
  </si>
  <si>
    <t>Članarine</t>
  </si>
  <si>
    <t>Bankarske usluge i usl.pl.prometa</t>
  </si>
  <si>
    <t>Novčana naknada zbog nezapoš.osoba s invalid.</t>
  </si>
  <si>
    <t xml:space="preserve">Prijevoz zaposlenih </t>
  </si>
  <si>
    <t>Ostale usluge</t>
  </si>
  <si>
    <t>Troškovi sudskih postupaka</t>
  </si>
  <si>
    <t>Tekuće donacije građanima</t>
  </si>
  <si>
    <t>Ostale naknade iz proračuna-prehrana</t>
  </si>
  <si>
    <t>53 Proračun JLS</t>
  </si>
  <si>
    <t>Materijal za hig.potrebe i njegu</t>
  </si>
  <si>
    <t>Prihodi od prodaje proizvoda i robe te pruženih usluga i prihodi od donacija</t>
  </si>
  <si>
    <t>49 DEC- nedostajuća sredstva</t>
  </si>
  <si>
    <t xml:space="preserve">OSTVARENJE/IZVRŠENJE 
30.06.2023.GODINE. </t>
  </si>
  <si>
    <t>TEKUĆI PLAN 2024.GODINE</t>
  </si>
  <si>
    <t>OSTVARENJE/IZVRŠENJE 
30.06.2024.GODINE</t>
  </si>
  <si>
    <t>71 Prihodi od prodaje nefinancijske imovine</t>
  </si>
  <si>
    <t>POLUGODIŠNJI IZVJEŠTAJ O IZVRŠENJU FINANCIJSKOG PLANA ZA OSNOVNU ŠKOLU STARIGRAD ZA RAZDOBLJE 01.01.2024 - 30.06.2024.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</si>
</sst>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8"/>
      <color rgb="FF00008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6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0" fillId="2" borderId="0" xfId="0" applyFill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7" fillId="2" borderId="0" xfId="0" quotePrefix="1" applyFont="1" applyFill="1" applyAlignment="1">
      <alignment horizontal="left" wrapText="1"/>
    </xf>
    <xf numFmtId="0" fontId="8" fillId="2" borderId="0" xfId="0" applyFont="1" applyFill="1" applyAlignment="1">
      <alignment wrapText="1"/>
    </xf>
    <xf numFmtId="3" fontId="5" fillId="2" borderId="0" xfId="0" applyNumberFormat="1" applyFont="1" applyFill="1" applyAlignment="1">
      <alignment horizontal="right"/>
    </xf>
    <xf numFmtId="0" fontId="15" fillId="4" borderId="3" xfId="0" applyFont="1" applyFill="1" applyBorder="1" applyAlignment="1">
      <alignment horizontal="center" vertical="center" wrapText="1"/>
    </xf>
    <xf numFmtId="0" fontId="6" fillId="3" borderId="3" xfId="0" quotePrefix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 indent="1"/>
    </xf>
    <xf numFmtId="4" fontId="1" fillId="0" borderId="3" xfId="0" applyNumberFormat="1" applyFont="1" applyBorder="1"/>
    <xf numFmtId="2" fontId="0" fillId="0" borderId="3" xfId="0" applyNumberFormat="1" applyBorder="1"/>
    <xf numFmtId="4" fontId="19" fillId="0" borderId="3" xfId="0" applyNumberFormat="1" applyFont="1" applyBorder="1" applyAlignment="1">
      <alignment horizontal="right" vertical="center" shrinkToFit="1"/>
    </xf>
    <xf numFmtId="4" fontId="20" fillId="0" borderId="3" xfId="0" applyNumberFormat="1" applyFont="1" applyBorder="1" applyAlignment="1" applyProtection="1">
      <alignment horizontal="right" vertical="center" shrinkToFit="1"/>
      <protection locked="0"/>
    </xf>
    <xf numFmtId="4" fontId="6" fillId="0" borderId="3" xfId="0" applyNumberFormat="1" applyFont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0" fillId="0" borderId="0" xfId="0" applyNumberFormat="1"/>
    <xf numFmtId="4" fontId="0" fillId="0" borderId="3" xfId="0" applyNumberFormat="1" applyBorder="1"/>
    <xf numFmtId="4" fontId="6" fillId="3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 wrapText="1"/>
    </xf>
    <xf numFmtId="4" fontId="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 wrapText="1"/>
    </xf>
    <xf numFmtId="4" fontId="6" fillId="2" borderId="6" xfId="0" applyNumberFormat="1" applyFont="1" applyFill="1" applyBorder="1" applyAlignment="1">
      <alignment horizontal="right" wrapText="1"/>
    </xf>
    <xf numFmtId="4" fontId="1" fillId="0" borderId="6" xfId="0" applyNumberFormat="1" applyFont="1" applyBorder="1"/>
    <xf numFmtId="0" fontId="5" fillId="2" borderId="0" xfId="0" applyFont="1" applyFill="1" applyAlignment="1">
      <alignment horizontal="center" vertical="center" wrapText="1"/>
    </xf>
    <xf numFmtId="0" fontId="18" fillId="2" borderId="5" xfId="0" applyFont="1" applyFill="1" applyBorder="1" applyAlignment="1">
      <alignment horizontal="left" wrapText="1"/>
    </xf>
    <xf numFmtId="0" fontId="6" fillId="0" borderId="3" xfId="0" quotePrefix="1" applyFont="1" applyBorder="1" applyAlignment="1">
      <alignment horizontal="center" wrapText="1"/>
    </xf>
    <xf numFmtId="0" fontId="15" fillId="0" borderId="3" xfId="0" quotePrefix="1" applyFont="1" applyBorder="1" applyAlignment="1">
      <alignment horizontal="center" wrapText="1"/>
    </xf>
    <xf numFmtId="0" fontId="11" fillId="0" borderId="3" xfId="0" applyFont="1" applyBorder="1" applyAlignment="1">
      <alignment horizontal="left" vertical="center" wrapText="1"/>
    </xf>
    <xf numFmtId="0" fontId="15" fillId="0" borderId="1" xfId="0" quotePrefix="1" applyFont="1" applyBorder="1" applyAlignment="1">
      <alignment horizontal="center" wrapText="1"/>
    </xf>
    <xf numFmtId="0" fontId="15" fillId="0" borderId="2" xfId="0" quotePrefix="1" applyFont="1" applyBorder="1" applyAlignment="1">
      <alignment horizontal="center" wrapText="1"/>
    </xf>
    <xf numFmtId="0" fontId="15" fillId="0" borderId="4" xfId="0" quotePrefix="1" applyFont="1" applyBorder="1" applyAlignment="1">
      <alignment horizont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3" fillId="2" borderId="0" xfId="0" applyFont="1" applyFill="1" applyAlignment="1">
      <alignment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7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wrapText="1"/>
    </xf>
    <xf numFmtId="0" fontId="11" fillId="0" borderId="1" xfId="0" quotePrefix="1" applyFont="1" applyBorder="1" applyAlignment="1">
      <alignment horizontal="left" vertical="center"/>
    </xf>
    <xf numFmtId="0" fontId="11" fillId="0" borderId="2" xfId="0" quotePrefix="1" applyFont="1" applyBorder="1" applyAlignment="1">
      <alignment horizontal="left" vertical="center"/>
    </xf>
    <xf numFmtId="0" fontId="11" fillId="0" borderId="4" xfId="0" quotePrefix="1" applyFont="1" applyBorder="1" applyAlignment="1">
      <alignment horizontal="left" vertical="center"/>
    </xf>
    <xf numFmtId="0" fontId="11" fillId="3" borderId="1" xfId="0" quotePrefix="1" applyFont="1" applyFill="1" applyBorder="1" applyAlignment="1">
      <alignment horizontal="left" vertical="center" wrapText="1"/>
    </xf>
    <xf numFmtId="0" fontId="11" fillId="3" borderId="2" xfId="0" quotePrefix="1" applyFont="1" applyFill="1" applyBorder="1" applyAlignment="1">
      <alignment horizontal="left" vertical="center" wrapText="1"/>
    </xf>
    <xf numFmtId="0" fontId="11" fillId="3" borderId="4" xfId="0" quotePrefix="1" applyFont="1" applyFill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1" fillId="0" borderId="2" xfId="0" quotePrefix="1" applyFont="1" applyBorder="1" applyAlignment="1">
      <alignment horizontal="left" vertical="center" wrapText="1"/>
    </xf>
    <xf numFmtId="0" fontId="11" fillId="0" borderId="4" xfId="0" quotePrefix="1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7" fillId="2" borderId="0" xfId="0" quotePrefix="1" applyFont="1" applyFill="1" applyAlignment="1">
      <alignment horizontal="left" wrapText="1"/>
    </xf>
    <xf numFmtId="0" fontId="6" fillId="3" borderId="3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0" fontId="11" fillId="3" borderId="3" xfId="0" quotePrefix="1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2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34"/>
  <sheetViews>
    <sheetView tabSelected="1" zoomScaleNormal="100" workbookViewId="0">
      <selection activeCell="B1" sqref="B1:K1"/>
    </sheetView>
  </sheetViews>
  <sheetFormatPr defaultRowHeight="15" x14ac:dyDescent="0.25"/>
  <cols>
    <col min="6" max="9" width="25.28515625" customWidth="1"/>
    <col min="10" max="10" width="9.7109375" customWidth="1"/>
  </cols>
  <sheetData>
    <row r="1" spans="2:11" ht="41.25" customHeight="1" x14ac:dyDescent="0.25">
      <c r="B1" s="56" t="s">
        <v>95</v>
      </c>
      <c r="C1" s="56"/>
      <c r="D1" s="56"/>
      <c r="E1" s="56"/>
      <c r="F1" s="56"/>
      <c r="G1" s="56"/>
      <c r="H1" s="56"/>
      <c r="I1" s="56"/>
      <c r="J1" s="56"/>
      <c r="K1" s="56"/>
    </row>
    <row r="2" spans="2:11" ht="15.75" x14ac:dyDescent="0.25">
      <c r="B2" s="56" t="s">
        <v>8</v>
      </c>
      <c r="C2" s="56"/>
      <c r="D2" s="56"/>
      <c r="E2" s="56"/>
      <c r="F2" s="56"/>
      <c r="G2" s="56"/>
      <c r="H2" s="56"/>
      <c r="I2" s="70"/>
      <c r="J2" s="70"/>
      <c r="K2" s="26"/>
    </row>
    <row r="3" spans="2:11" ht="19.5" customHeight="1" x14ac:dyDescent="0.25">
      <c r="B3" s="74"/>
      <c r="C3" s="74"/>
      <c r="D3" s="74"/>
      <c r="E3" s="27"/>
      <c r="F3" s="27"/>
      <c r="G3" s="27"/>
      <c r="H3" s="27"/>
      <c r="I3" s="28"/>
      <c r="J3" s="28"/>
      <c r="K3" s="26"/>
    </row>
    <row r="4" spans="2:11" ht="18" customHeight="1" x14ac:dyDescent="0.25">
      <c r="B4" s="56" t="s">
        <v>32</v>
      </c>
      <c r="C4" s="75"/>
      <c r="D4" s="75"/>
      <c r="E4" s="75"/>
      <c r="F4" s="75"/>
      <c r="G4" s="75"/>
      <c r="H4" s="75"/>
      <c r="I4" s="75"/>
      <c r="J4" s="75"/>
      <c r="K4" s="26"/>
    </row>
    <row r="5" spans="2:11" ht="18" customHeight="1" x14ac:dyDescent="0.25">
      <c r="B5" s="29"/>
      <c r="C5" s="30"/>
      <c r="D5" s="30"/>
      <c r="E5" s="30"/>
      <c r="F5" s="30"/>
      <c r="G5" s="30"/>
      <c r="H5" s="30"/>
      <c r="I5" s="30"/>
      <c r="J5" s="30"/>
      <c r="K5" s="26"/>
    </row>
    <row r="6" spans="2:11" x14ac:dyDescent="0.25">
      <c r="B6" s="57" t="s">
        <v>39</v>
      </c>
      <c r="C6" s="57"/>
      <c r="D6" s="57"/>
      <c r="E6" s="57"/>
      <c r="F6" s="57"/>
      <c r="G6" s="31"/>
      <c r="H6" s="31"/>
      <c r="I6" s="31"/>
      <c r="J6" s="32"/>
      <c r="K6" s="26"/>
    </row>
    <row r="7" spans="2:11" ht="25.5" customHeight="1" x14ac:dyDescent="0.25">
      <c r="B7" s="71" t="s">
        <v>6</v>
      </c>
      <c r="C7" s="72"/>
      <c r="D7" s="72"/>
      <c r="E7" s="72"/>
      <c r="F7" s="73"/>
      <c r="G7" s="15" t="s">
        <v>91</v>
      </c>
      <c r="H7" s="1" t="s">
        <v>92</v>
      </c>
      <c r="I7" s="15" t="s">
        <v>93</v>
      </c>
      <c r="J7" s="1" t="s">
        <v>10</v>
      </c>
      <c r="K7" s="1" t="s">
        <v>23</v>
      </c>
    </row>
    <row r="8" spans="2:11" s="18" customFormat="1" ht="11.25" x14ac:dyDescent="0.2">
      <c r="B8" s="61">
        <v>1</v>
      </c>
      <c r="C8" s="62"/>
      <c r="D8" s="62"/>
      <c r="E8" s="62"/>
      <c r="F8" s="63"/>
      <c r="G8" s="17">
        <v>2</v>
      </c>
      <c r="H8" s="16">
        <v>3</v>
      </c>
      <c r="I8" s="16">
        <v>4</v>
      </c>
      <c r="J8" s="16" t="s">
        <v>42</v>
      </c>
      <c r="K8" s="16" t="s">
        <v>43</v>
      </c>
    </row>
    <row r="9" spans="2:11" ht="15" customHeight="1" x14ac:dyDescent="0.25">
      <c r="B9" s="64" t="s">
        <v>0</v>
      </c>
      <c r="C9" s="65"/>
      <c r="D9" s="65"/>
      <c r="E9" s="65"/>
      <c r="F9" s="66"/>
      <c r="G9" s="50">
        <v>228100.69</v>
      </c>
      <c r="H9" s="50">
        <v>907615.72</v>
      </c>
      <c r="I9" s="50">
        <v>471662.42</v>
      </c>
      <c r="J9" s="12">
        <v>207</v>
      </c>
      <c r="K9" s="12">
        <f>I9/H9*100</f>
        <v>51.967193781086117</v>
      </c>
    </row>
    <row r="10" spans="2:11" ht="15" customHeight="1" x14ac:dyDescent="0.25">
      <c r="B10" s="67" t="s">
        <v>25</v>
      </c>
      <c r="C10" s="68"/>
      <c r="D10" s="68"/>
      <c r="E10" s="68"/>
      <c r="F10" s="69"/>
      <c r="G10" s="50">
        <v>228100.69</v>
      </c>
      <c r="H10" s="50">
        <v>907541.4</v>
      </c>
      <c r="I10" s="50">
        <v>471645.49</v>
      </c>
      <c r="J10" s="12">
        <f t="shared" ref="J10:J13" si="0">I10/G10*100</f>
        <v>206.77074234190172</v>
      </c>
      <c r="K10" s="12">
        <f t="shared" ref="K10:K14" si="1">I10/H10*100</f>
        <v>51.969583977105614</v>
      </c>
    </row>
    <row r="11" spans="2:11" x14ac:dyDescent="0.25">
      <c r="B11" s="76" t="s">
        <v>26</v>
      </c>
      <c r="C11" s="77"/>
      <c r="D11" s="77"/>
      <c r="E11" s="77"/>
      <c r="F11" s="78"/>
      <c r="G11" s="45"/>
      <c r="H11" s="45">
        <v>74.319999999999993</v>
      </c>
      <c r="I11" s="45">
        <v>16.93</v>
      </c>
      <c r="J11" s="12">
        <v>0</v>
      </c>
      <c r="K11" s="12">
        <v>23</v>
      </c>
    </row>
    <row r="12" spans="2:11" x14ac:dyDescent="0.25">
      <c r="B12" s="85" t="s">
        <v>1</v>
      </c>
      <c r="C12" s="86"/>
      <c r="D12" s="86"/>
      <c r="E12" s="86"/>
      <c r="F12" s="87"/>
      <c r="G12" s="50">
        <v>228100.69</v>
      </c>
      <c r="H12" s="50">
        <v>907615.72</v>
      </c>
      <c r="I12" s="50">
        <v>471662.42</v>
      </c>
      <c r="J12" s="12">
        <f t="shared" si="0"/>
        <v>206.77816450270274</v>
      </c>
      <c r="K12" s="12">
        <f t="shared" si="1"/>
        <v>51.967193781086117</v>
      </c>
    </row>
    <row r="13" spans="2:11" ht="15" customHeight="1" x14ac:dyDescent="0.25">
      <c r="B13" s="82" t="s">
        <v>27</v>
      </c>
      <c r="C13" s="83"/>
      <c r="D13" s="83"/>
      <c r="E13" s="83"/>
      <c r="F13" s="84"/>
      <c r="G13" s="50">
        <v>228100.69</v>
      </c>
      <c r="H13" s="50">
        <v>884414.02</v>
      </c>
      <c r="I13" s="50">
        <v>458518.53</v>
      </c>
      <c r="J13" s="12">
        <f t="shared" si="0"/>
        <v>201.0158452392231</v>
      </c>
      <c r="K13" s="12">
        <f t="shared" si="1"/>
        <v>51.844330780735483</v>
      </c>
    </row>
    <row r="14" spans="2:11" x14ac:dyDescent="0.25">
      <c r="B14" s="76" t="s">
        <v>28</v>
      </c>
      <c r="C14" s="77"/>
      <c r="D14" s="77"/>
      <c r="E14" s="77"/>
      <c r="F14" s="78"/>
      <c r="G14" s="45">
        <v>0</v>
      </c>
      <c r="H14" s="45">
        <v>23201.7</v>
      </c>
      <c r="I14" s="45">
        <v>13143.89</v>
      </c>
      <c r="J14" s="12">
        <v>0</v>
      </c>
      <c r="K14" s="12">
        <f t="shared" si="1"/>
        <v>56.650547158182377</v>
      </c>
    </row>
    <row r="15" spans="2:11" ht="15" customHeight="1" x14ac:dyDescent="0.25">
      <c r="B15" s="79" t="s">
        <v>36</v>
      </c>
      <c r="C15" s="80"/>
      <c r="D15" s="80"/>
      <c r="E15" s="80"/>
      <c r="F15" s="81"/>
      <c r="G15" s="50">
        <v>0</v>
      </c>
      <c r="H15" s="51">
        <v>0</v>
      </c>
      <c r="I15" s="51">
        <v>0</v>
      </c>
      <c r="J15" s="12">
        <v>0</v>
      </c>
      <c r="K15" s="12">
        <v>0</v>
      </c>
    </row>
    <row r="16" spans="2:11" ht="18" x14ac:dyDescent="0.25">
      <c r="B16" s="27"/>
      <c r="C16" s="33"/>
      <c r="D16" s="33"/>
      <c r="E16" s="33"/>
      <c r="F16" s="33"/>
      <c r="G16" s="33"/>
      <c r="H16" s="34"/>
      <c r="I16" s="34"/>
      <c r="J16" s="34"/>
      <c r="K16" s="34"/>
    </row>
    <row r="17" spans="2:22" ht="18" customHeight="1" x14ac:dyDescent="0.25">
      <c r="B17" s="57" t="s">
        <v>35</v>
      </c>
      <c r="C17" s="57"/>
      <c r="D17" s="57"/>
      <c r="E17" s="57"/>
      <c r="F17" s="57"/>
      <c r="G17" s="33"/>
      <c r="H17" s="34"/>
      <c r="I17" s="34"/>
      <c r="J17" s="34"/>
      <c r="K17" s="34"/>
    </row>
    <row r="18" spans="2:22" ht="25.5" x14ac:dyDescent="0.25">
      <c r="B18" s="58" t="s">
        <v>6</v>
      </c>
      <c r="C18" s="58"/>
      <c r="D18" s="58"/>
      <c r="E18" s="58"/>
      <c r="F18" s="58"/>
      <c r="G18" s="15" t="s">
        <v>91</v>
      </c>
      <c r="H18" s="1" t="s">
        <v>92</v>
      </c>
      <c r="I18" s="15" t="s">
        <v>93</v>
      </c>
      <c r="J18" s="1" t="s">
        <v>10</v>
      </c>
      <c r="K18" s="1" t="s">
        <v>23</v>
      </c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2:22" s="18" customFormat="1" ht="11.25" x14ac:dyDescent="0.2">
      <c r="B19" s="59">
        <v>1</v>
      </c>
      <c r="C19" s="59"/>
      <c r="D19" s="59"/>
      <c r="E19" s="59"/>
      <c r="F19" s="59"/>
      <c r="G19" s="17">
        <v>2</v>
      </c>
      <c r="H19" s="16">
        <v>3</v>
      </c>
      <c r="I19" s="16">
        <v>4</v>
      </c>
      <c r="J19" s="16" t="s">
        <v>42</v>
      </c>
      <c r="K19" s="16" t="s">
        <v>43</v>
      </c>
    </row>
    <row r="20" spans="2:22" ht="15.75" customHeight="1" x14ac:dyDescent="0.25">
      <c r="B20" s="60" t="s">
        <v>29</v>
      </c>
      <c r="C20" s="60"/>
      <c r="D20" s="60"/>
      <c r="E20" s="60"/>
      <c r="F20" s="60"/>
      <c r="G20" s="11"/>
      <c r="H20" s="11"/>
      <c r="I20" s="11"/>
      <c r="J20" s="11"/>
      <c r="K20" s="11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2:22" x14ac:dyDescent="0.25">
      <c r="B21" s="60" t="s">
        <v>30</v>
      </c>
      <c r="C21" s="93"/>
      <c r="D21" s="93"/>
      <c r="E21" s="93"/>
      <c r="F21" s="93"/>
      <c r="G21" s="11"/>
      <c r="H21" s="11"/>
      <c r="I21" s="11"/>
      <c r="J21" s="11"/>
      <c r="K21" s="11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2:22" s="26" customFormat="1" ht="15" customHeight="1" x14ac:dyDescent="0.25">
      <c r="B22" s="92" t="s">
        <v>31</v>
      </c>
      <c r="C22" s="92"/>
      <c r="D22" s="92"/>
      <c r="E22" s="92"/>
      <c r="F22" s="92"/>
      <c r="G22" s="12"/>
      <c r="H22" s="12"/>
      <c r="I22" s="12"/>
      <c r="J22" s="12"/>
      <c r="K22" s="12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2:22" s="26" customFormat="1" ht="15" customHeight="1" x14ac:dyDescent="0.25">
      <c r="B23" s="92" t="s">
        <v>33</v>
      </c>
      <c r="C23" s="92"/>
      <c r="D23" s="92"/>
      <c r="E23" s="92"/>
      <c r="F23" s="92"/>
      <c r="G23" s="12"/>
      <c r="H23" s="12"/>
      <c r="I23" s="12"/>
      <c r="J23" s="12"/>
      <c r="K23" s="12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2:22" x14ac:dyDescent="0.25">
      <c r="B24" s="94" t="s">
        <v>38</v>
      </c>
      <c r="C24" s="95"/>
      <c r="D24" s="95"/>
      <c r="E24" s="95"/>
      <c r="F24" s="95"/>
      <c r="G24" s="12"/>
      <c r="H24" s="12"/>
      <c r="I24" s="12"/>
      <c r="J24" s="12"/>
      <c r="K24" s="12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</row>
    <row r="25" spans="2:22" ht="11.25" customHeight="1" x14ac:dyDescent="0.25">
      <c r="B25" s="35"/>
      <c r="C25" s="36"/>
      <c r="D25" s="36"/>
      <c r="E25" s="36"/>
      <c r="F25" s="36"/>
      <c r="G25" s="37"/>
      <c r="H25" s="37"/>
      <c r="I25" s="37"/>
      <c r="J25" s="37"/>
      <c r="K25" s="26"/>
    </row>
    <row r="26" spans="2:22" ht="23.25" customHeight="1" x14ac:dyDescent="0.25">
      <c r="B26" s="91" t="s">
        <v>37</v>
      </c>
      <c r="C26" s="91"/>
      <c r="D26" s="91"/>
      <c r="E26" s="91"/>
      <c r="F26" s="91"/>
      <c r="G26" s="91"/>
      <c r="H26" s="91"/>
      <c r="I26" s="91"/>
      <c r="J26" s="91"/>
      <c r="K26" s="91"/>
    </row>
    <row r="27" spans="2:22" ht="10.5" customHeight="1" x14ac:dyDescent="0.25"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2:22" hidden="1" x14ac:dyDescent="0.25">
      <c r="B28" s="88"/>
      <c r="C28" s="88"/>
      <c r="D28" s="88"/>
      <c r="E28" s="88"/>
      <c r="F28" s="88"/>
      <c r="G28" s="88"/>
      <c r="H28" s="88"/>
      <c r="I28" s="88"/>
      <c r="J28" s="88"/>
      <c r="K28" s="88"/>
    </row>
    <row r="29" spans="2:22" hidden="1" x14ac:dyDescent="0.25">
      <c r="B29" s="88"/>
      <c r="C29" s="88"/>
      <c r="D29" s="88"/>
      <c r="E29" s="88"/>
      <c r="F29" s="88"/>
      <c r="G29" s="88"/>
      <c r="H29" s="88"/>
      <c r="I29" s="88"/>
      <c r="J29" s="88"/>
      <c r="K29" s="88"/>
    </row>
    <row r="30" spans="2:22" ht="15" customHeight="1" x14ac:dyDescent="0.25">
      <c r="B30" s="88" t="s">
        <v>40</v>
      </c>
      <c r="C30" s="88"/>
      <c r="D30" s="88"/>
      <c r="E30" s="88"/>
      <c r="F30" s="88"/>
      <c r="G30" s="88"/>
      <c r="H30" s="88"/>
      <c r="I30" s="88"/>
      <c r="J30" s="88"/>
      <c r="K30" s="88"/>
    </row>
    <row r="31" spans="2:22" ht="36.75" customHeight="1" x14ac:dyDescent="0.25">
      <c r="B31" s="88"/>
      <c r="C31" s="88"/>
      <c r="D31" s="88"/>
      <c r="E31" s="88"/>
      <c r="F31" s="88"/>
      <c r="G31" s="88"/>
      <c r="H31" s="88"/>
      <c r="I31" s="88"/>
      <c r="J31" s="88"/>
      <c r="K31" s="88"/>
    </row>
    <row r="32" spans="2:22" x14ac:dyDescent="0.25">
      <c r="B32" s="90"/>
      <c r="C32" s="90"/>
      <c r="D32" s="90"/>
      <c r="E32" s="90"/>
      <c r="F32" s="90"/>
      <c r="G32" s="90"/>
      <c r="H32" s="90"/>
      <c r="I32" s="90"/>
      <c r="J32" s="90"/>
    </row>
    <row r="33" spans="2:11" ht="15" customHeight="1" x14ac:dyDescent="0.25">
      <c r="B33" s="89" t="s">
        <v>41</v>
      </c>
      <c r="C33" s="89"/>
      <c r="D33" s="89"/>
      <c r="E33" s="89"/>
      <c r="F33" s="89"/>
      <c r="G33" s="89"/>
      <c r="H33" s="89"/>
      <c r="I33" s="89"/>
      <c r="J33" s="89"/>
      <c r="K33" s="89"/>
    </row>
    <row r="34" spans="2:11" x14ac:dyDescent="0.25">
      <c r="B34" s="89"/>
      <c r="C34" s="89"/>
      <c r="D34" s="89"/>
      <c r="E34" s="89"/>
      <c r="F34" s="89"/>
      <c r="G34" s="89"/>
      <c r="H34" s="89"/>
      <c r="I34" s="89"/>
      <c r="J34" s="89"/>
      <c r="K34" s="89"/>
    </row>
  </sheetData>
  <mergeCells count="29">
    <mergeCell ref="B12:F12"/>
    <mergeCell ref="B17:F17"/>
    <mergeCell ref="B28:K28"/>
    <mergeCell ref="B30:K31"/>
    <mergeCell ref="B33:K34"/>
    <mergeCell ref="B32:F32"/>
    <mergeCell ref="G32:J32"/>
    <mergeCell ref="B26:K26"/>
    <mergeCell ref="B22:F22"/>
    <mergeCell ref="B21:F21"/>
    <mergeCell ref="B23:F23"/>
    <mergeCell ref="B24:F24"/>
    <mergeCell ref="B29:K29"/>
    <mergeCell ref="B1:K1"/>
    <mergeCell ref="B6:F6"/>
    <mergeCell ref="B18:F18"/>
    <mergeCell ref="B19:F19"/>
    <mergeCell ref="B20:F20"/>
    <mergeCell ref="B8:F8"/>
    <mergeCell ref="B9:F9"/>
    <mergeCell ref="B10:F10"/>
    <mergeCell ref="B2:J2"/>
    <mergeCell ref="B7:F7"/>
    <mergeCell ref="B3:D3"/>
    <mergeCell ref="B4:J4"/>
    <mergeCell ref="B11:F11"/>
    <mergeCell ref="B15:F15"/>
    <mergeCell ref="B13:F13"/>
    <mergeCell ref="B14:F14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55"/>
  <sheetViews>
    <sheetView topLeftCell="A6" workbookViewId="0">
      <selection activeCell="J52" sqref="J52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4.7109375" customWidth="1"/>
    <col min="7" max="9" width="25.28515625" customWidth="1"/>
    <col min="10" max="11" width="15.7109375" customWidth="1"/>
  </cols>
  <sheetData>
    <row r="1" spans="2:11" ht="18" customHeight="1" x14ac:dyDescent="0.25">
      <c r="B1" s="2"/>
      <c r="C1" s="2"/>
      <c r="D1" s="2"/>
      <c r="E1" s="2"/>
      <c r="F1" s="2"/>
      <c r="G1" s="2"/>
      <c r="H1" s="2"/>
      <c r="I1" s="2"/>
      <c r="J1" s="2"/>
    </row>
    <row r="2" spans="2:11" ht="15.75" customHeight="1" x14ac:dyDescent="0.25">
      <c r="B2" s="56" t="s">
        <v>8</v>
      </c>
      <c r="C2" s="56"/>
      <c r="D2" s="56"/>
      <c r="E2" s="56"/>
      <c r="F2" s="56"/>
      <c r="G2" s="56"/>
      <c r="H2" s="56"/>
      <c r="I2" s="56"/>
      <c r="J2" s="56"/>
      <c r="K2" s="56"/>
    </row>
    <row r="3" spans="2:11" ht="18" x14ac:dyDescent="0.25">
      <c r="B3" s="27"/>
      <c r="C3" s="27"/>
      <c r="D3" s="27"/>
      <c r="E3" s="27"/>
      <c r="F3" s="27"/>
      <c r="G3" s="27"/>
      <c r="H3" s="27"/>
      <c r="I3" s="28"/>
      <c r="J3" s="28"/>
      <c r="K3" s="26"/>
    </row>
    <row r="4" spans="2:11" ht="18" customHeight="1" x14ac:dyDescent="0.25">
      <c r="B4" s="56" t="s">
        <v>34</v>
      </c>
      <c r="C4" s="56"/>
      <c r="D4" s="56"/>
      <c r="E4" s="56"/>
      <c r="F4" s="56"/>
      <c r="G4" s="56"/>
      <c r="H4" s="56"/>
      <c r="I4" s="56"/>
      <c r="J4" s="56"/>
      <c r="K4" s="56"/>
    </row>
    <row r="5" spans="2:11" ht="18" x14ac:dyDescent="0.25">
      <c r="B5" s="27"/>
      <c r="C5" s="27"/>
      <c r="D5" s="27"/>
      <c r="E5" s="27"/>
      <c r="F5" s="27"/>
      <c r="G5" s="27"/>
      <c r="H5" s="27"/>
      <c r="I5" s="28"/>
      <c r="J5" s="28"/>
      <c r="K5" s="26"/>
    </row>
    <row r="6" spans="2:11" ht="15.75" customHeight="1" x14ac:dyDescent="0.25">
      <c r="B6" s="56" t="s">
        <v>11</v>
      </c>
      <c r="C6" s="56"/>
      <c r="D6" s="56"/>
      <c r="E6" s="56"/>
      <c r="F6" s="56"/>
      <c r="G6" s="56"/>
      <c r="H6" s="56"/>
      <c r="I6" s="56"/>
      <c r="J6" s="56"/>
      <c r="K6" s="56"/>
    </row>
    <row r="7" spans="2:11" ht="18" x14ac:dyDescent="0.25">
      <c r="B7" s="27"/>
      <c r="C7" s="27"/>
      <c r="D7" s="27"/>
      <c r="E7" s="27"/>
      <c r="F7" s="27"/>
      <c r="G7" s="27"/>
      <c r="H7" s="27"/>
      <c r="I7" s="28"/>
      <c r="J7" s="28"/>
      <c r="K7" s="26"/>
    </row>
    <row r="8" spans="2:11" ht="32.25" customHeight="1" x14ac:dyDescent="0.25">
      <c r="B8" s="96" t="s">
        <v>6</v>
      </c>
      <c r="C8" s="97"/>
      <c r="D8" s="97"/>
      <c r="E8" s="97"/>
      <c r="F8" s="98"/>
      <c r="G8" s="39" t="s">
        <v>91</v>
      </c>
      <c r="H8" s="24" t="s">
        <v>92</v>
      </c>
      <c r="I8" s="39" t="s">
        <v>93</v>
      </c>
      <c r="J8" s="24" t="s">
        <v>10</v>
      </c>
      <c r="K8" s="24" t="s">
        <v>23</v>
      </c>
    </row>
    <row r="9" spans="2:11" s="18" customFormat="1" ht="11.25" x14ac:dyDescent="0.2">
      <c r="B9" s="99">
        <v>1</v>
      </c>
      <c r="C9" s="100"/>
      <c r="D9" s="100"/>
      <c r="E9" s="100"/>
      <c r="F9" s="101"/>
      <c r="G9" s="25">
        <v>2</v>
      </c>
      <c r="H9" s="25">
        <v>3</v>
      </c>
      <c r="I9" s="25">
        <v>4</v>
      </c>
      <c r="J9" s="38" t="s">
        <v>42</v>
      </c>
      <c r="K9" s="38" t="s">
        <v>43</v>
      </c>
    </row>
    <row r="10" spans="2:11" x14ac:dyDescent="0.25">
      <c r="B10" s="5"/>
      <c r="C10" s="5"/>
      <c r="D10" s="5"/>
      <c r="E10" s="5"/>
      <c r="F10" s="5" t="s">
        <v>24</v>
      </c>
      <c r="G10" s="45">
        <f>G12+G13+G14+G15</f>
        <v>228100.69</v>
      </c>
      <c r="H10" s="45">
        <f>H12+H13+H14+H15</f>
        <v>907615.72</v>
      </c>
      <c r="I10" s="45">
        <f>I12+I13+I14+I15</f>
        <v>471662.42</v>
      </c>
      <c r="J10" s="45">
        <f>I10/G10*100</f>
        <v>206.77816450270274</v>
      </c>
      <c r="K10" s="45">
        <f>I10/H10*100</f>
        <v>51.967193781086117</v>
      </c>
    </row>
    <row r="11" spans="2:11" ht="15.75" customHeight="1" x14ac:dyDescent="0.25">
      <c r="B11" s="5">
        <v>6</v>
      </c>
      <c r="C11" s="5"/>
      <c r="D11" s="5"/>
      <c r="E11" s="5"/>
      <c r="F11" s="5" t="s">
        <v>2</v>
      </c>
      <c r="G11" s="45"/>
      <c r="H11" s="45"/>
      <c r="I11" s="45"/>
      <c r="J11" s="45"/>
      <c r="K11" s="45"/>
    </row>
    <row r="12" spans="2:11" ht="25.5" x14ac:dyDescent="0.25">
      <c r="B12" s="5"/>
      <c r="C12" s="9">
        <v>63</v>
      </c>
      <c r="D12" s="9"/>
      <c r="E12" s="9"/>
      <c r="F12" s="9" t="s">
        <v>12</v>
      </c>
      <c r="G12" s="46">
        <v>151168.10999999999</v>
      </c>
      <c r="H12" s="48">
        <v>794686.43</v>
      </c>
      <c r="I12" s="48">
        <v>389255.47</v>
      </c>
      <c r="J12" s="45">
        <f t="shared" ref="J12:J15" si="0">I12/G12*100</f>
        <v>257.49840359848383</v>
      </c>
      <c r="K12" s="45">
        <f t="shared" ref="K12:K15" si="1">I12/H12*100</f>
        <v>48.982272164883945</v>
      </c>
    </row>
    <row r="13" spans="2:11" x14ac:dyDescent="0.25">
      <c r="B13" s="5"/>
      <c r="C13" s="9">
        <v>65</v>
      </c>
      <c r="D13" s="9"/>
      <c r="E13" s="9"/>
      <c r="F13" s="9" t="s">
        <v>58</v>
      </c>
      <c r="G13" s="46">
        <v>75</v>
      </c>
      <c r="H13" s="49">
        <v>1540.7</v>
      </c>
      <c r="I13" s="49">
        <v>440.5</v>
      </c>
      <c r="J13" s="45">
        <f t="shared" si="0"/>
        <v>587.33333333333326</v>
      </c>
      <c r="K13" s="45">
        <f t="shared" si="1"/>
        <v>28.590900240150578</v>
      </c>
    </row>
    <row r="14" spans="2:11" ht="25.5" x14ac:dyDescent="0.25">
      <c r="B14" s="6"/>
      <c r="C14" s="6">
        <v>66</v>
      </c>
      <c r="D14" s="7"/>
      <c r="E14" s="7"/>
      <c r="F14" s="9" t="s">
        <v>89</v>
      </c>
      <c r="G14" s="46">
        <v>744.37</v>
      </c>
      <c r="H14" s="46">
        <v>1536.32</v>
      </c>
      <c r="I14" s="49">
        <v>16.93</v>
      </c>
      <c r="J14" s="45">
        <f t="shared" si="0"/>
        <v>2.2744065451321251</v>
      </c>
      <c r="K14" s="45">
        <f t="shared" si="1"/>
        <v>1.1019839616746512</v>
      </c>
    </row>
    <row r="15" spans="2:11" x14ac:dyDescent="0.25">
      <c r="B15" s="14"/>
      <c r="C15" s="6">
        <v>67</v>
      </c>
      <c r="D15" s="7"/>
      <c r="E15" s="7"/>
      <c r="F15" s="9" t="s">
        <v>57</v>
      </c>
      <c r="G15" s="46">
        <v>76113.210000000006</v>
      </c>
      <c r="H15" s="46">
        <v>109852.27</v>
      </c>
      <c r="I15" s="49">
        <v>81949.52</v>
      </c>
      <c r="J15" s="45">
        <f t="shared" si="0"/>
        <v>107.66793306969973</v>
      </c>
      <c r="K15" s="45">
        <f t="shared" si="1"/>
        <v>74.599751102093748</v>
      </c>
    </row>
    <row r="16" spans="2:11" x14ac:dyDescent="0.25">
      <c r="B16" s="26"/>
      <c r="C16" s="26"/>
      <c r="D16" s="26"/>
      <c r="E16" s="26"/>
      <c r="F16" s="26"/>
      <c r="G16" s="46"/>
      <c r="H16" s="46"/>
      <c r="I16" s="49"/>
      <c r="J16" s="19"/>
      <c r="K16" s="19"/>
    </row>
    <row r="17" spans="2:11" x14ac:dyDescent="0.25">
      <c r="B17" s="96" t="s">
        <v>6</v>
      </c>
      <c r="C17" s="97"/>
      <c r="D17" s="97"/>
      <c r="E17" s="97"/>
      <c r="F17" s="98"/>
      <c r="G17" s="46"/>
      <c r="H17" s="46"/>
      <c r="I17" s="49"/>
      <c r="J17" s="19"/>
      <c r="K17" s="19"/>
    </row>
    <row r="18" spans="2:11" x14ac:dyDescent="0.25">
      <c r="B18" s="99">
        <v>1</v>
      </c>
      <c r="C18" s="100"/>
      <c r="D18" s="100"/>
      <c r="E18" s="100"/>
      <c r="F18" s="101"/>
      <c r="G18" s="46"/>
      <c r="H18" s="46"/>
      <c r="I18" s="49"/>
      <c r="J18" s="19"/>
      <c r="K18" s="19"/>
    </row>
    <row r="19" spans="2:11" x14ac:dyDescent="0.25">
      <c r="B19" s="5"/>
      <c r="C19" s="5"/>
      <c r="D19" s="5"/>
      <c r="E19" s="5"/>
      <c r="F19" s="5" t="s">
        <v>19</v>
      </c>
      <c r="G19" s="45">
        <f>G20+G24+G51+G52+G53+G54+G55</f>
        <v>228100.693</v>
      </c>
      <c r="H19" s="45">
        <f>H20+H24+H51+H54+H55</f>
        <v>907615.72</v>
      </c>
      <c r="I19" s="45">
        <f>I20+I24+I51+I54+I55</f>
        <v>471662.42</v>
      </c>
      <c r="J19" s="45">
        <f t="shared" ref="J19:J28" si="2">I19/G19*100</f>
        <v>206.77816178313847</v>
      </c>
      <c r="K19" s="45">
        <f t="shared" ref="K19:K22" si="3">I19/H19*100</f>
        <v>51.967193781086117</v>
      </c>
    </row>
    <row r="20" spans="2:11" x14ac:dyDescent="0.25">
      <c r="B20" s="5">
        <v>3</v>
      </c>
      <c r="C20" s="5"/>
      <c r="D20" s="5"/>
      <c r="E20" s="5"/>
      <c r="F20" s="5" t="s">
        <v>3</v>
      </c>
      <c r="G20" s="45">
        <f>G21+G22+G23</f>
        <v>142133.80299999999</v>
      </c>
      <c r="H20" s="45">
        <f>H21+H22+H23</f>
        <v>751395.97</v>
      </c>
      <c r="I20" s="45">
        <f>I21+I22+I23</f>
        <v>374486.87</v>
      </c>
      <c r="J20" s="45">
        <f t="shared" si="2"/>
        <v>263.47488218548551</v>
      </c>
      <c r="K20" s="45">
        <f t="shared" si="3"/>
        <v>49.838818006969085</v>
      </c>
    </row>
    <row r="21" spans="2:11" x14ac:dyDescent="0.25">
      <c r="B21" s="5"/>
      <c r="C21" s="9">
        <v>31</v>
      </c>
      <c r="D21" s="9"/>
      <c r="E21" s="9">
        <v>31</v>
      </c>
      <c r="F21" s="9" t="s">
        <v>4</v>
      </c>
      <c r="G21" s="46">
        <v>133807.41</v>
      </c>
      <c r="H21" s="46">
        <v>719600.94</v>
      </c>
      <c r="I21" s="49">
        <v>356292.82</v>
      </c>
      <c r="J21" s="45">
        <f t="shared" si="2"/>
        <v>266.27286186915956</v>
      </c>
      <c r="K21" s="45">
        <f t="shared" si="3"/>
        <v>49.512556223175594</v>
      </c>
    </row>
    <row r="22" spans="2:11" ht="15.75" customHeight="1" x14ac:dyDescent="0.25">
      <c r="B22" s="6"/>
      <c r="C22" s="7">
        <v>32</v>
      </c>
      <c r="D22" s="6"/>
      <c r="E22" s="6">
        <v>3212</v>
      </c>
      <c r="F22" s="6" t="s">
        <v>82</v>
      </c>
      <c r="G22" s="46">
        <v>7921.9629999999997</v>
      </c>
      <c r="H22" s="46">
        <v>29807.03</v>
      </c>
      <c r="I22" s="49">
        <v>17214.05</v>
      </c>
      <c r="J22" s="45">
        <f t="shared" si="2"/>
        <v>217.29525876351605</v>
      </c>
      <c r="K22" s="45">
        <f t="shared" si="3"/>
        <v>57.751644494604129</v>
      </c>
    </row>
    <row r="23" spans="2:11" ht="15.75" customHeight="1" x14ac:dyDescent="0.25">
      <c r="B23" s="6"/>
      <c r="C23" s="6"/>
      <c r="D23" s="6"/>
      <c r="E23" s="6">
        <v>3295</v>
      </c>
      <c r="F23" s="6" t="s">
        <v>81</v>
      </c>
      <c r="G23" s="46">
        <v>404.43</v>
      </c>
      <c r="H23" s="46">
        <v>1988</v>
      </c>
      <c r="I23" s="49">
        <v>980</v>
      </c>
      <c r="J23" s="45">
        <f t="shared" si="2"/>
        <v>242.31634646292312</v>
      </c>
      <c r="K23" s="45"/>
    </row>
    <row r="24" spans="2:11" x14ac:dyDescent="0.25">
      <c r="B24" s="6"/>
      <c r="C24" s="6">
        <v>32</v>
      </c>
      <c r="D24" s="7"/>
      <c r="E24" s="7"/>
      <c r="F24" s="6" t="s">
        <v>9</v>
      </c>
      <c r="G24" s="47">
        <f>G26+G27+G28+G30+G31+G32+G33+G34+G37+G38+G39+G40+G41+G42+G43+G44+G46+G47+G48+G49+G50</f>
        <v>85619.760000000024</v>
      </c>
      <c r="H24" s="47">
        <f>H26+H27+H28+H30+H31+H32+H33+H34+H35+H37+H38+H39+H40+H41+H42+H43+H44+H46+H47+H48+H49+H50</f>
        <v>132625.05000000002</v>
      </c>
      <c r="I24" s="41">
        <f>I26+I27+I28+I30+I31+I32+I33+I34+I35+I37+I38+I39+I40+I41+I42+I43+I44+I46+I47+I48+I50</f>
        <v>83715.369999999981</v>
      </c>
      <c r="J24" s="45">
        <f t="shared" si="2"/>
        <v>97.775758773441964</v>
      </c>
      <c r="K24" s="45">
        <f t="shared" ref="K24:K32" si="4">I24/H24*100</f>
        <v>63.121838596856307</v>
      </c>
    </row>
    <row r="25" spans="2:11" x14ac:dyDescent="0.25">
      <c r="B25" s="6"/>
      <c r="C25" s="6"/>
      <c r="D25" s="6">
        <v>321</v>
      </c>
      <c r="E25" s="6"/>
      <c r="F25" s="14" t="s">
        <v>13</v>
      </c>
      <c r="G25" s="47"/>
      <c r="H25" s="47"/>
      <c r="I25" s="41"/>
      <c r="J25" s="45"/>
      <c r="K25" s="45"/>
    </row>
    <row r="26" spans="2:11" x14ac:dyDescent="0.25">
      <c r="B26" s="6"/>
      <c r="C26" s="14"/>
      <c r="D26" s="6"/>
      <c r="E26" s="6">
        <v>3211</v>
      </c>
      <c r="F26" s="20" t="s">
        <v>14</v>
      </c>
      <c r="G26" s="46">
        <v>842</v>
      </c>
      <c r="H26" s="46">
        <v>2700</v>
      </c>
      <c r="I26" s="49">
        <v>899.32</v>
      </c>
      <c r="J26" s="45">
        <f t="shared" si="2"/>
        <v>106.80760095011877</v>
      </c>
      <c r="K26" s="45">
        <f t="shared" si="4"/>
        <v>33.308148148148149</v>
      </c>
    </row>
    <row r="27" spans="2:11" x14ac:dyDescent="0.25">
      <c r="B27" s="6"/>
      <c r="C27" s="14"/>
      <c r="D27" s="7"/>
      <c r="E27" s="6">
        <v>3213</v>
      </c>
      <c r="F27" s="6" t="s">
        <v>59</v>
      </c>
      <c r="G27" s="46">
        <v>133.46</v>
      </c>
      <c r="H27" s="46">
        <v>735.35</v>
      </c>
      <c r="I27" s="49">
        <v>141.38999999999999</v>
      </c>
      <c r="J27" s="45">
        <f t="shared" si="2"/>
        <v>105.94185523752432</v>
      </c>
      <c r="K27" s="45">
        <f t="shared" si="4"/>
        <v>19.227578704018491</v>
      </c>
    </row>
    <row r="28" spans="2:11" x14ac:dyDescent="0.25">
      <c r="B28" s="6"/>
      <c r="C28" s="14"/>
      <c r="D28" s="7"/>
      <c r="E28" s="6">
        <v>3214</v>
      </c>
      <c r="F28" s="6" t="s">
        <v>60</v>
      </c>
      <c r="G28" s="46">
        <v>279.37</v>
      </c>
      <c r="H28" s="46">
        <v>900</v>
      </c>
      <c r="I28" s="49">
        <v>181.55</v>
      </c>
      <c r="J28" s="45">
        <f t="shared" si="2"/>
        <v>64.985503096252287</v>
      </c>
      <c r="K28" s="45">
        <f t="shared" si="4"/>
        <v>20.172222222222224</v>
      </c>
    </row>
    <row r="29" spans="2:11" x14ac:dyDescent="0.25">
      <c r="B29" s="6"/>
      <c r="C29" s="6"/>
      <c r="D29" s="6">
        <v>322</v>
      </c>
      <c r="E29" s="7"/>
      <c r="F29" s="14" t="s">
        <v>61</v>
      </c>
      <c r="G29" s="47"/>
      <c r="H29" s="47"/>
      <c r="I29" s="41"/>
      <c r="J29" s="45"/>
      <c r="K29" s="45"/>
    </row>
    <row r="30" spans="2:11" x14ac:dyDescent="0.25">
      <c r="B30" s="6"/>
      <c r="C30" s="6"/>
      <c r="D30" s="6"/>
      <c r="E30" s="6">
        <v>3221</v>
      </c>
      <c r="F30" s="6" t="s">
        <v>62</v>
      </c>
      <c r="G30" s="46">
        <v>2041.4</v>
      </c>
      <c r="H30" s="46">
        <v>9718.4599999999991</v>
      </c>
      <c r="I30" s="49">
        <v>3111.33</v>
      </c>
      <c r="J30" s="45">
        <f t="shared" ref="J30:J32" si="5">I30/G30*100</f>
        <v>152.41158028803761</v>
      </c>
      <c r="K30" s="45">
        <f t="shared" si="4"/>
        <v>32.01464017961694</v>
      </c>
    </row>
    <row r="31" spans="2:11" x14ac:dyDescent="0.25">
      <c r="B31" s="6"/>
      <c r="C31" s="6"/>
      <c r="D31" s="6"/>
      <c r="E31" s="6">
        <v>3222</v>
      </c>
      <c r="F31" s="6" t="s">
        <v>63</v>
      </c>
      <c r="G31" s="46">
        <v>12705.43</v>
      </c>
      <c r="H31" s="46">
        <v>30965.24</v>
      </c>
      <c r="I31" s="49">
        <v>15455.66</v>
      </c>
      <c r="J31" s="45">
        <f t="shared" si="5"/>
        <v>121.64609934492574</v>
      </c>
      <c r="K31" s="45">
        <f t="shared" si="4"/>
        <v>49.912934632510513</v>
      </c>
    </row>
    <row r="32" spans="2:11" x14ac:dyDescent="0.25">
      <c r="B32" s="6"/>
      <c r="C32" s="6"/>
      <c r="D32" s="6"/>
      <c r="E32" s="6">
        <v>3223</v>
      </c>
      <c r="F32" s="6" t="s">
        <v>64</v>
      </c>
      <c r="G32" s="46">
        <v>9104.92</v>
      </c>
      <c r="H32" s="46">
        <v>10437.07</v>
      </c>
      <c r="I32" s="49">
        <v>7465.41</v>
      </c>
      <c r="J32" s="45">
        <f t="shared" si="5"/>
        <v>81.993142169288689</v>
      </c>
      <c r="K32" s="45">
        <f t="shared" si="4"/>
        <v>71.527833002940483</v>
      </c>
    </row>
    <row r="33" spans="2:11" x14ac:dyDescent="0.25">
      <c r="B33" s="6"/>
      <c r="C33" s="6"/>
      <c r="D33" s="6"/>
      <c r="E33" s="6">
        <v>3224</v>
      </c>
      <c r="F33" s="6" t="s">
        <v>65</v>
      </c>
      <c r="G33" s="46">
        <v>698.39</v>
      </c>
      <c r="H33" s="46">
        <v>1400</v>
      </c>
      <c r="I33" s="49">
        <v>220.13</v>
      </c>
      <c r="J33" s="45">
        <f t="shared" ref="J33:J43" si="6">I33/G33*100</f>
        <v>31.519638024599434</v>
      </c>
      <c r="K33" s="45">
        <f t="shared" ref="K33:K37" si="7">I33/H33*100</f>
        <v>15.723571428571429</v>
      </c>
    </row>
    <row r="34" spans="2:11" x14ac:dyDescent="0.25">
      <c r="B34" s="6"/>
      <c r="C34" s="6"/>
      <c r="D34" s="6"/>
      <c r="E34" s="7">
        <v>3225</v>
      </c>
      <c r="F34" s="6" t="s">
        <v>66</v>
      </c>
      <c r="G34" s="46">
        <v>0</v>
      </c>
      <c r="H34" s="46">
        <v>0</v>
      </c>
      <c r="I34" s="49">
        <v>0</v>
      </c>
      <c r="J34" s="45">
        <v>0</v>
      </c>
      <c r="K34" s="45">
        <v>0</v>
      </c>
    </row>
    <row r="35" spans="2:11" x14ac:dyDescent="0.25">
      <c r="B35" s="6"/>
      <c r="C35" s="6"/>
      <c r="D35" s="6"/>
      <c r="E35" s="7">
        <v>3227</v>
      </c>
      <c r="F35" s="6" t="s">
        <v>67</v>
      </c>
      <c r="G35" s="46">
        <v>0</v>
      </c>
      <c r="H35" s="46">
        <v>332</v>
      </c>
      <c r="I35" s="49">
        <v>0</v>
      </c>
      <c r="J35" s="45">
        <v>0</v>
      </c>
      <c r="K35" s="45">
        <v>0</v>
      </c>
    </row>
    <row r="36" spans="2:11" x14ac:dyDescent="0.25">
      <c r="B36" s="6"/>
      <c r="C36" s="6"/>
      <c r="D36" s="6">
        <v>323</v>
      </c>
      <c r="E36" s="7"/>
      <c r="F36" s="14" t="s">
        <v>68</v>
      </c>
      <c r="G36" s="47"/>
      <c r="H36" s="47"/>
      <c r="I36" s="41"/>
      <c r="J36" s="45"/>
      <c r="K36" s="45"/>
    </row>
    <row r="37" spans="2:11" x14ac:dyDescent="0.25">
      <c r="B37" s="6"/>
      <c r="C37" s="6"/>
      <c r="D37" s="6"/>
      <c r="E37" s="6">
        <v>3231</v>
      </c>
      <c r="F37" s="6" t="s">
        <v>69</v>
      </c>
      <c r="G37" s="46">
        <v>1051.93</v>
      </c>
      <c r="H37" s="46">
        <v>1805</v>
      </c>
      <c r="I37" s="49">
        <v>1089.01</v>
      </c>
      <c r="J37" s="45">
        <f t="shared" si="6"/>
        <v>103.52494937876094</v>
      </c>
      <c r="K37" s="45">
        <f t="shared" si="7"/>
        <v>60.332963988919666</v>
      </c>
    </row>
    <row r="38" spans="2:11" x14ac:dyDescent="0.25">
      <c r="B38" s="6"/>
      <c r="C38" s="6"/>
      <c r="D38" s="6"/>
      <c r="E38" s="6">
        <v>3232</v>
      </c>
      <c r="F38" s="6" t="s">
        <v>70</v>
      </c>
      <c r="G38" s="46">
        <v>2706.9</v>
      </c>
      <c r="H38" s="46">
        <v>2257.54</v>
      </c>
      <c r="I38" s="49">
        <v>1719.29</v>
      </c>
      <c r="J38" s="45">
        <f t="shared" si="6"/>
        <v>63.515091063578254</v>
      </c>
      <c r="K38" s="45">
        <f t="shared" ref="K38:K43" si="8">I38/H38*100</f>
        <v>76.157676054466364</v>
      </c>
    </row>
    <row r="39" spans="2:11" x14ac:dyDescent="0.25">
      <c r="B39" s="6"/>
      <c r="C39" s="6"/>
      <c r="D39" s="6"/>
      <c r="E39" s="6">
        <v>3234</v>
      </c>
      <c r="F39" s="6" t="s">
        <v>71</v>
      </c>
      <c r="G39" s="46">
        <v>725.6</v>
      </c>
      <c r="H39" s="46">
        <v>1500</v>
      </c>
      <c r="I39" s="49">
        <v>938.71</v>
      </c>
      <c r="J39" s="45">
        <f t="shared" si="6"/>
        <v>129.37017640573319</v>
      </c>
      <c r="K39" s="45">
        <f t="shared" si="8"/>
        <v>62.580666666666673</v>
      </c>
    </row>
    <row r="40" spans="2:11" x14ac:dyDescent="0.25">
      <c r="B40" s="6"/>
      <c r="C40" s="6"/>
      <c r="D40" s="6"/>
      <c r="E40" s="6">
        <v>3235</v>
      </c>
      <c r="F40" s="6" t="s">
        <v>72</v>
      </c>
      <c r="G40" s="46">
        <v>50169.23</v>
      </c>
      <c r="H40" s="46">
        <v>58422.48</v>
      </c>
      <c r="I40" s="49">
        <v>48180.6</v>
      </c>
      <c r="J40" s="45">
        <f t="shared" si="6"/>
        <v>96.036156026313336</v>
      </c>
      <c r="K40" s="45">
        <f t="shared" si="8"/>
        <v>82.469282372127978</v>
      </c>
    </row>
    <row r="41" spans="2:11" x14ac:dyDescent="0.25">
      <c r="B41" s="6"/>
      <c r="C41" s="6"/>
      <c r="D41" s="6"/>
      <c r="E41" s="6">
        <v>3236</v>
      </c>
      <c r="F41" s="6" t="s">
        <v>73</v>
      </c>
      <c r="G41" s="46">
        <v>1423.71</v>
      </c>
      <c r="H41" s="46">
        <v>1950</v>
      </c>
      <c r="I41" s="49">
        <v>1834.33</v>
      </c>
      <c r="J41" s="45">
        <f t="shared" si="6"/>
        <v>128.84154778711957</v>
      </c>
      <c r="K41" s="45">
        <f t="shared" si="8"/>
        <v>94.068205128205136</v>
      </c>
    </row>
    <row r="42" spans="2:11" x14ac:dyDescent="0.25">
      <c r="B42" s="6"/>
      <c r="C42" s="6"/>
      <c r="D42" s="6"/>
      <c r="E42" s="6">
        <v>3237</v>
      </c>
      <c r="F42" s="6" t="s">
        <v>74</v>
      </c>
      <c r="G42" s="46">
        <v>0</v>
      </c>
      <c r="H42" s="46">
        <v>0</v>
      </c>
      <c r="I42" s="49">
        <v>0</v>
      </c>
      <c r="J42" s="45">
        <v>0</v>
      </c>
      <c r="K42" s="45">
        <v>0</v>
      </c>
    </row>
    <row r="43" spans="2:11" x14ac:dyDescent="0.25">
      <c r="B43" s="6"/>
      <c r="C43" s="6"/>
      <c r="D43" s="6"/>
      <c r="E43" s="6">
        <v>3238</v>
      </c>
      <c r="F43" s="6" t="s">
        <v>75</v>
      </c>
      <c r="G43" s="46">
        <v>1628.71</v>
      </c>
      <c r="H43" s="46">
        <v>3970</v>
      </c>
      <c r="I43" s="49">
        <v>1537.47</v>
      </c>
      <c r="J43" s="45">
        <f t="shared" si="6"/>
        <v>94.398020519306698</v>
      </c>
      <c r="K43" s="45">
        <f t="shared" si="8"/>
        <v>38.727204030226702</v>
      </c>
    </row>
    <row r="44" spans="2:11" x14ac:dyDescent="0.25">
      <c r="B44" s="6"/>
      <c r="C44" s="6"/>
      <c r="D44" s="6"/>
      <c r="E44" s="6">
        <v>3239</v>
      </c>
      <c r="F44" s="6" t="s">
        <v>83</v>
      </c>
      <c r="G44" s="46">
        <v>847</v>
      </c>
      <c r="H44" s="46">
        <v>450</v>
      </c>
      <c r="I44" s="49">
        <v>0</v>
      </c>
      <c r="J44" s="45">
        <f t="shared" ref="J44" si="9">I44/G44*100</f>
        <v>0</v>
      </c>
      <c r="K44" s="45">
        <f t="shared" ref="K44:K46" si="10">I44/H44*100</f>
        <v>0</v>
      </c>
    </row>
    <row r="45" spans="2:11" x14ac:dyDescent="0.25">
      <c r="B45" s="6"/>
      <c r="C45" s="6"/>
      <c r="D45" s="6">
        <v>329</v>
      </c>
      <c r="E45" s="7"/>
      <c r="F45" s="14" t="s">
        <v>76</v>
      </c>
      <c r="G45" s="47"/>
      <c r="H45" s="47"/>
      <c r="I45" s="41"/>
      <c r="J45" s="45"/>
      <c r="K45" s="45"/>
    </row>
    <row r="46" spans="2:11" x14ac:dyDescent="0.25">
      <c r="B46" s="6"/>
      <c r="C46" s="6"/>
      <c r="D46" s="6"/>
      <c r="E46" s="6">
        <v>3292</v>
      </c>
      <c r="F46" s="6" t="s">
        <v>77</v>
      </c>
      <c r="G46" s="46">
        <v>0</v>
      </c>
      <c r="H46" s="46">
        <v>179</v>
      </c>
      <c r="I46" s="49">
        <v>39.93</v>
      </c>
      <c r="J46" s="45">
        <v>0</v>
      </c>
      <c r="K46" s="45">
        <f t="shared" si="10"/>
        <v>22.307262569832403</v>
      </c>
    </row>
    <row r="47" spans="2:11" x14ac:dyDescent="0.25">
      <c r="B47" s="6"/>
      <c r="C47" s="6"/>
      <c r="D47" s="6"/>
      <c r="E47" s="6">
        <v>3293</v>
      </c>
      <c r="F47" s="6" t="s">
        <v>78</v>
      </c>
      <c r="G47" s="46">
        <v>0</v>
      </c>
      <c r="H47" s="46">
        <v>0</v>
      </c>
      <c r="I47" s="49">
        <v>0</v>
      </c>
      <c r="J47" s="45">
        <v>0</v>
      </c>
      <c r="K47" s="45">
        <v>0</v>
      </c>
    </row>
    <row r="48" spans="2:11" x14ac:dyDescent="0.25">
      <c r="B48" s="6"/>
      <c r="C48" s="6"/>
      <c r="D48" s="6"/>
      <c r="E48" s="6">
        <v>3294</v>
      </c>
      <c r="F48" s="6" t="s">
        <v>79</v>
      </c>
      <c r="G48" s="46">
        <v>108.09</v>
      </c>
      <c r="H48" s="46">
        <v>164</v>
      </c>
      <c r="I48" s="49">
        <v>108.09</v>
      </c>
      <c r="J48" s="45">
        <f t="shared" ref="J48:J54" si="11">I48/G48*100</f>
        <v>100</v>
      </c>
      <c r="K48" s="45">
        <f t="shared" ref="K48:K50" si="12">I48/H48*100</f>
        <v>65.908536585365852</v>
      </c>
    </row>
    <row r="49" spans="2:11" x14ac:dyDescent="0.25">
      <c r="B49" s="6"/>
      <c r="C49" s="6"/>
      <c r="D49" s="6"/>
      <c r="E49" s="6">
        <v>3296</v>
      </c>
      <c r="F49" s="6" t="s">
        <v>84</v>
      </c>
      <c r="G49" s="46">
        <v>85.24</v>
      </c>
      <c r="H49" s="46">
        <v>0</v>
      </c>
      <c r="I49" s="49">
        <v>0</v>
      </c>
      <c r="J49" s="45">
        <f t="shared" si="11"/>
        <v>0</v>
      </c>
      <c r="K49" s="45">
        <v>0</v>
      </c>
    </row>
    <row r="50" spans="2:11" x14ac:dyDescent="0.25">
      <c r="B50" s="6"/>
      <c r="C50" s="6"/>
      <c r="D50" s="6"/>
      <c r="E50" s="6">
        <v>3299</v>
      </c>
      <c r="F50" s="6" t="s">
        <v>76</v>
      </c>
      <c r="G50" s="46">
        <v>1068.3800000000001</v>
      </c>
      <c r="H50" s="46">
        <v>4738.91</v>
      </c>
      <c r="I50" s="49">
        <v>793.15</v>
      </c>
      <c r="J50" s="45">
        <f t="shared" si="11"/>
        <v>74.23856680207416</v>
      </c>
      <c r="K50" s="45">
        <f t="shared" si="12"/>
        <v>16.736971160034692</v>
      </c>
    </row>
    <row r="51" spans="2:11" x14ac:dyDescent="0.25">
      <c r="B51" s="6"/>
      <c r="C51" s="6">
        <v>34</v>
      </c>
      <c r="D51" s="6">
        <v>343</v>
      </c>
      <c r="E51" s="7">
        <v>3431</v>
      </c>
      <c r="F51" s="14" t="s">
        <v>80</v>
      </c>
      <c r="G51" s="47">
        <v>70.61</v>
      </c>
      <c r="H51" s="47">
        <v>123</v>
      </c>
      <c r="I51" s="41">
        <v>46.29</v>
      </c>
      <c r="J51" s="45">
        <f t="shared" si="11"/>
        <v>65.557286503328143</v>
      </c>
      <c r="K51" s="45"/>
    </row>
    <row r="52" spans="2:11" x14ac:dyDescent="0.25">
      <c r="B52" s="6"/>
      <c r="C52" s="6">
        <v>37</v>
      </c>
      <c r="D52" s="6">
        <v>372</v>
      </c>
      <c r="E52" s="6">
        <v>3721</v>
      </c>
      <c r="F52" s="14" t="s">
        <v>86</v>
      </c>
      <c r="G52" s="47">
        <v>0</v>
      </c>
      <c r="H52" s="47">
        <v>0</v>
      </c>
      <c r="I52" s="41">
        <v>0</v>
      </c>
      <c r="J52" s="45">
        <v>0</v>
      </c>
      <c r="K52" s="45">
        <v>0</v>
      </c>
    </row>
    <row r="53" spans="2:11" x14ac:dyDescent="0.25">
      <c r="B53" s="6"/>
      <c r="C53" s="6">
        <v>38</v>
      </c>
      <c r="D53" s="6">
        <v>381</v>
      </c>
      <c r="E53" s="6">
        <v>3811</v>
      </c>
      <c r="F53" s="14" t="s">
        <v>85</v>
      </c>
      <c r="G53" s="47">
        <v>0</v>
      </c>
      <c r="H53" s="47">
        <v>0</v>
      </c>
      <c r="I53" s="41">
        <v>0</v>
      </c>
      <c r="J53" s="45">
        <v>0</v>
      </c>
      <c r="K53" s="45">
        <v>0</v>
      </c>
    </row>
    <row r="54" spans="2:11" x14ac:dyDescent="0.25">
      <c r="B54" s="6"/>
      <c r="C54" s="6"/>
      <c r="D54" s="6"/>
      <c r="E54" s="6">
        <v>3812</v>
      </c>
      <c r="F54" s="14" t="s">
        <v>88</v>
      </c>
      <c r="G54" s="47">
        <v>276.52</v>
      </c>
      <c r="H54" s="47">
        <v>270</v>
      </c>
      <c r="I54" s="41">
        <v>270</v>
      </c>
      <c r="J54" s="45">
        <f t="shared" si="11"/>
        <v>97.642123535368157</v>
      </c>
      <c r="K54" s="45">
        <f t="shared" ref="K54:K55" si="13">I54/H54*100</f>
        <v>100</v>
      </c>
    </row>
    <row r="55" spans="2:11" x14ac:dyDescent="0.25">
      <c r="B55" s="8">
        <v>4</v>
      </c>
      <c r="C55" s="8"/>
      <c r="D55" s="8"/>
      <c r="E55" s="8"/>
      <c r="F55" s="13" t="s">
        <v>5</v>
      </c>
      <c r="G55" s="45">
        <v>0</v>
      </c>
      <c r="H55" s="45">
        <v>23201.7</v>
      </c>
      <c r="I55" s="45">
        <v>13143.89</v>
      </c>
      <c r="J55" s="45">
        <v>0</v>
      </c>
      <c r="K55" s="45">
        <f t="shared" si="13"/>
        <v>56.650547158182377</v>
      </c>
    </row>
  </sheetData>
  <mergeCells count="7">
    <mergeCell ref="B4:K4"/>
    <mergeCell ref="B2:K2"/>
    <mergeCell ref="B17:F17"/>
    <mergeCell ref="B18:F18"/>
    <mergeCell ref="B8:F8"/>
    <mergeCell ref="B9:F9"/>
    <mergeCell ref="B6:K6"/>
  </mergeCells>
  <pageMargins left="0.7" right="0.7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G39"/>
  <sheetViews>
    <sheetView workbookViewId="0">
      <selection activeCell="E24" sqref="E24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2:7" ht="18" x14ac:dyDescent="0.25">
      <c r="B1" s="2"/>
      <c r="C1" s="2"/>
      <c r="D1" s="2"/>
      <c r="E1" s="3"/>
      <c r="F1" s="3"/>
      <c r="G1" s="3"/>
    </row>
    <row r="2" spans="2:7" ht="15.75" customHeight="1" x14ac:dyDescent="0.25">
      <c r="B2" s="56" t="s">
        <v>21</v>
      </c>
      <c r="C2" s="56"/>
      <c r="D2" s="56"/>
      <c r="E2" s="56"/>
      <c r="F2" s="56"/>
      <c r="G2" s="56"/>
    </row>
    <row r="3" spans="2:7" ht="18" x14ac:dyDescent="0.25">
      <c r="B3" s="27"/>
      <c r="C3" s="27"/>
      <c r="D3" s="27"/>
      <c r="E3" s="28"/>
      <c r="F3" s="28"/>
      <c r="G3" s="28"/>
    </row>
    <row r="4" spans="2:7" ht="31.5" customHeight="1" x14ac:dyDescent="0.25">
      <c r="B4" s="24" t="s">
        <v>6</v>
      </c>
      <c r="C4" s="39" t="s">
        <v>91</v>
      </c>
      <c r="D4" s="24" t="s">
        <v>92</v>
      </c>
      <c r="E4" s="39" t="s">
        <v>93</v>
      </c>
      <c r="F4" s="24" t="s">
        <v>10</v>
      </c>
      <c r="G4" s="24" t="s">
        <v>23</v>
      </c>
    </row>
    <row r="5" spans="2:7" s="18" customFormat="1" ht="11.25" x14ac:dyDescent="0.2">
      <c r="B5" s="25">
        <v>1</v>
      </c>
      <c r="C5" s="25">
        <v>2</v>
      </c>
      <c r="D5" s="25">
        <v>3</v>
      </c>
      <c r="E5" s="25">
        <v>4</v>
      </c>
      <c r="F5" s="38" t="s">
        <v>42</v>
      </c>
      <c r="G5" s="38" t="s">
        <v>43</v>
      </c>
    </row>
    <row r="6" spans="2:7" x14ac:dyDescent="0.25">
      <c r="B6" s="5" t="s">
        <v>20</v>
      </c>
      <c r="C6" s="47">
        <f>C7+C13+C15+C17+C18+C19+C20+C21</f>
        <v>228100.68999999997</v>
      </c>
      <c r="D6" s="52">
        <f>D7+D13+D15+D17+D18+D19+D20+D21+D22</f>
        <v>907615.72</v>
      </c>
      <c r="E6" s="41">
        <f>E7+E13+E15+E17+E18+E19+E20+E21+E22</f>
        <v>471662.42</v>
      </c>
      <c r="F6" s="42">
        <f>E6/C6*100</f>
        <v>206.77816450270274</v>
      </c>
      <c r="G6" s="42">
        <f>E6/D6*100</f>
        <v>51.967193781086117</v>
      </c>
    </row>
    <row r="7" spans="2:7" x14ac:dyDescent="0.25">
      <c r="B7" s="5" t="s">
        <v>18</v>
      </c>
      <c r="C7" s="47">
        <f>C8+C9+C10+C11</f>
        <v>76113.209999999992</v>
      </c>
      <c r="D7" s="47">
        <f>D8+D9+D10+D11+D12</f>
        <v>109852.26999999999</v>
      </c>
      <c r="E7" s="41">
        <f>E8+E9+E10+E11+E12</f>
        <v>81949.52</v>
      </c>
      <c r="F7" s="42">
        <f t="shared" ref="F7:F20" si="0">E7/C7*100</f>
        <v>107.66793306969976</v>
      </c>
      <c r="G7" s="42">
        <f t="shared" ref="G7:G20" si="1">E7/D7*100</f>
        <v>74.599751102093762</v>
      </c>
    </row>
    <row r="8" spans="2:7" x14ac:dyDescent="0.25">
      <c r="B8" s="23" t="s">
        <v>17</v>
      </c>
      <c r="C8" s="46">
        <v>2745.02</v>
      </c>
      <c r="D8" s="46">
        <v>6735.32</v>
      </c>
      <c r="E8" s="49">
        <v>4428.42</v>
      </c>
      <c r="F8" s="42">
        <f t="shared" si="0"/>
        <v>161.32560054207258</v>
      </c>
      <c r="G8" s="42">
        <f t="shared" si="1"/>
        <v>65.749214588171029</v>
      </c>
    </row>
    <row r="9" spans="2:7" x14ac:dyDescent="0.25">
      <c r="B9" s="22" t="s">
        <v>44</v>
      </c>
      <c r="C9" s="46">
        <v>1168.07</v>
      </c>
      <c r="D9" s="46">
        <v>12934.85</v>
      </c>
      <c r="E9" s="49">
        <v>12934.85</v>
      </c>
      <c r="F9" s="42"/>
      <c r="G9" s="42">
        <f t="shared" si="1"/>
        <v>100</v>
      </c>
    </row>
    <row r="10" spans="2:7" x14ac:dyDescent="0.25">
      <c r="B10" s="22" t="s">
        <v>45</v>
      </c>
      <c r="C10" s="46">
        <v>2027.7</v>
      </c>
      <c r="D10" s="46">
        <v>2018.17</v>
      </c>
      <c r="E10" s="49">
        <v>439.56</v>
      </c>
      <c r="F10" s="42">
        <f t="shared" si="0"/>
        <v>21.677762982689746</v>
      </c>
      <c r="G10" s="42">
        <f t="shared" si="1"/>
        <v>21.780127541287403</v>
      </c>
    </row>
    <row r="11" spans="2:7" x14ac:dyDescent="0.25">
      <c r="B11" s="21" t="s">
        <v>49</v>
      </c>
      <c r="C11" s="46">
        <v>70172.42</v>
      </c>
      <c r="D11" s="53">
        <v>88163.93</v>
      </c>
      <c r="E11" s="49">
        <v>64146.69</v>
      </c>
      <c r="F11" s="42">
        <f t="shared" si="0"/>
        <v>91.412965378705763</v>
      </c>
      <c r="G11" s="42">
        <f t="shared" si="1"/>
        <v>72.758428531940453</v>
      </c>
    </row>
    <row r="12" spans="2:7" x14ac:dyDescent="0.25">
      <c r="B12" s="21" t="s">
        <v>90</v>
      </c>
      <c r="C12" s="46"/>
      <c r="D12" s="53">
        <v>0</v>
      </c>
      <c r="E12" s="49">
        <v>0</v>
      </c>
      <c r="F12" s="42">
        <v>0</v>
      </c>
      <c r="G12" s="42">
        <v>0</v>
      </c>
    </row>
    <row r="13" spans="2:7" x14ac:dyDescent="0.25">
      <c r="B13" s="5" t="s">
        <v>16</v>
      </c>
      <c r="C13" s="47">
        <f>C14</f>
        <v>0</v>
      </c>
      <c r="D13" s="52">
        <f>D14</f>
        <v>1540.7</v>
      </c>
      <c r="E13" s="41">
        <f>E14</f>
        <v>440.5</v>
      </c>
      <c r="F13" s="42">
        <v>0</v>
      </c>
      <c r="G13" s="42">
        <f t="shared" si="1"/>
        <v>28.590900240150578</v>
      </c>
    </row>
    <row r="14" spans="2:7" x14ac:dyDescent="0.25">
      <c r="B14" s="21" t="s">
        <v>15</v>
      </c>
      <c r="C14" s="46">
        <v>0</v>
      </c>
      <c r="D14" s="53">
        <v>1540.7</v>
      </c>
      <c r="E14" s="49">
        <v>440.5</v>
      </c>
      <c r="F14" s="42">
        <v>0</v>
      </c>
      <c r="G14" s="42">
        <f t="shared" si="1"/>
        <v>28.590900240150578</v>
      </c>
    </row>
    <row r="15" spans="2:7" x14ac:dyDescent="0.25">
      <c r="B15" s="5" t="s">
        <v>46</v>
      </c>
      <c r="C15" s="47">
        <v>744.37</v>
      </c>
      <c r="D15" s="52">
        <f>D16</f>
        <v>1442</v>
      </c>
      <c r="E15" s="41">
        <f>E16</f>
        <v>0</v>
      </c>
      <c r="F15" s="42">
        <f t="shared" si="0"/>
        <v>0</v>
      </c>
      <c r="G15" s="42">
        <f t="shared" si="1"/>
        <v>0</v>
      </c>
    </row>
    <row r="16" spans="2:7" x14ac:dyDescent="0.25">
      <c r="B16" s="21" t="s">
        <v>47</v>
      </c>
      <c r="C16" s="46">
        <v>744.37</v>
      </c>
      <c r="D16" s="53">
        <v>1442</v>
      </c>
      <c r="E16" s="49">
        <v>0</v>
      </c>
      <c r="F16" s="42">
        <f t="shared" si="0"/>
        <v>0</v>
      </c>
      <c r="G16" s="42">
        <f t="shared" si="1"/>
        <v>0</v>
      </c>
    </row>
    <row r="17" spans="2:7" x14ac:dyDescent="0.25">
      <c r="B17" s="40" t="s">
        <v>48</v>
      </c>
      <c r="C17" s="47">
        <v>75</v>
      </c>
      <c r="D17" s="52">
        <v>8027.32</v>
      </c>
      <c r="E17" s="41">
        <v>7678</v>
      </c>
      <c r="F17" s="42">
        <f t="shared" si="0"/>
        <v>10237.333333333334</v>
      </c>
      <c r="G17" s="42">
        <f t="shared" si="1"/>
        <v>95.648360847705092</v>
      </c>
    </row>
    <row r="18" spans="2:7" x14ac:dyDescent="0.25">
      <c r="B18" s="40" t="s">
        <v>50</v>
      </c>
      <c r="C18" s="47">
        <v>146336.46</v>
      </c>
      <c r="D18" s="54">
        <v>755071.23</v>
      </c>
      <c r="E18" s="55">
        <v>375805.3</v>
      </c>
      <c r="F18" s="42">
        <f t="shared" si="0"/>
        <v>256.80906863538996</v>
      </c>
      <c r="G18" s="42">
        <f t="shared" si="1"/>
        <v>49.770840825176187</v>
      </c>
    </row>
    <row r="19" spans="2:7" x14ac:dyDescent="0.25">
      <c r="B19" s="40" t="s">
        <v>87</v>
      </c>
      <c r="C19" s="47">
        <v>4120.24</v>
      </c>
      <c r="D19" s="52">
        <v>24000</v>
      </c>
      <c r="E19" s="41">
        <v>5772.17</v>
      </c>
      <c r="F19" s="42">
        <f t="shared" si="0"/>
        <v>140.09305283187388</v>
      </c>
      <c r="G19" s="42">
        <f t="shared" si="1"/>
        <v>24.050708333333333</v>
      </c>
    </row>
    <row r="20" spans="2:7" x14ac:dyDescent="0.25">
      <c r="B20" s="40" t="s">
        <v>51</v>
      </c>
      <c r="C20" s="47">
        <v>711.41</v>
      </c>
      <c r="D20" s="52">
        <v>7587.88</v>
      </c>
      <c r="E20" s="41">
        <v>0</v>
      </c>
      <c r="F20" s="42">
        <f t="shared" si="0"/>
        <v>0</v>
      </c>
      <c r="G20" s="42">
        <f t="shared" si="1"/>
        <v>0</v>
      </c>
    </row>
    <row r="21" spans="2:7" x14ac:dyDescent="0.25">
      <c r="B21" s="5" t="s">
        <v>52</v>
      </c>
      <c r="C21" s="47">
        <v>0</v>
      </c>
      <c r="D21" s="52">
        <v>20</v>
      </c>
      <c r="E21" s="41">
        <v>0</v>
      </c>
      <c r="F21" s="19">
        <v>0</v>
      </c>
      <c r="G21" s="19">
        <v>0</v>
      </c>
    </row>
    <row r="22" spans="2:7" ht="25.5" x14ac:dyDescent="0.25">
      <c r="B22" s="5" t="s">
        <v>94</v>
      </c>
      <c r="C22" s="47">
        <v>0</v>
      </c>
      <c r="D22" s="52">
        <v>74.319999999999993</v>
      </c>
      <c r="E22" s="41">
        <v>16.93</v>
      </c>
      <c r="F22" s="19">
        <v>0</v>
      </c>
      <c r="G22" s="19"/>
    </row>
    <row r="23" spans="2:7" ht="15.75" customHeight="1" x14ac:dyDescent="0.25">
      <c r="B23" s="5" t="s">
        <v>19</v>
      </c>
      <c r="C23" s="47">
        <v>228100.69</v>
      </c>
      <c r="D23" s="52">
        <f>D24+D30+D32+D34+D35+D36+D37+D38+D39</f>
        <v>907615.72</v>
      </c>
      <c r="E23" s="41">
        <f>E24+E30+E32+E34+E35+E36+E37+E38+E39</f>
        <v>471662.42</v>
      </c>
      <c r="F23" s="42">
        <f>E23/C23*100</f>
        <v>206.77816450270274</v>
      </c>
      <c r="G23" s="42">
        <f>E23/D23*100</f>
        <v>51.967193781086117</v>
      </c>
    </row>
    <row r="24" spans="2:7" ht="15.75" customHeight="1" x14ac:dyDescent="0.25">
      <c r="B24" s="5" t="s">
        <v>18</v>
      </c>
      <c r="C24" s="47">
        <v>76113.210000000006</v>
      </c>
      <c r="D24" s="47">
        <f>D25+D26+D27+D28+D29</f>
        <v>109852.26999999999</v>
      </c>
      <c r="E24" s="41">
        <f>E25+E26+E27+E28+E29</f>
        <v>81949.52</v>
      </c>
      <c r="F24" s="42">
        <f t="shared" ref="F24:F25" si="2">E24/C24*100</f>
        <v>107.66793306969973</v>
      </c>
      <c r="G24" s="42">
        <f t="shared" ref="G24:G37" si="3">E24/D24*100</f>
        <v>74.599751102093762</v>
      </c>
    </row>
    <row r="25" spans="2:7" x14ac:dyDescent="0.25">
      <c r="B25" s="23" t="s">
        <v>17</v>
      </c>
      <c r="C25" s="46">
        <v>2745.02</v>
      </c>
      <c r="D25" s="46">
        <v>6735.32</v>
      </c>
      <c r="E25" s="49">
        <v>4428.42</v>
      </c>
      <c r="F25" s="42">
        <f t="shared" si="2"/>
        <v>161.32560054207258</v>
      </c>
      <c r="G25" s="42">
        <f t="shared" si="3"/>
        <v>65.749214588171029</v>
      </c>
    </row>
    <row r="26" spans="2:7" x14ac:dyDescent="0.25">
      <c r="B26" s="22" t="s">
        <v>44</v>
      </c>
      <c r="C26" s="46">
        <v>1168.07</v>
      </c>
      <c r="D26" s="46">
        <v>12934.85</v>
      </c>
      <c r="E26" s="49">
        <v>12934.85</v>
      </c>
      <c r="F26" s="42"/>
      <c r="G26" s="42">
        <f t="shared" si="3"/>
        <v>100</v>
      </c>
    </row>
    <row r="27" spans="2:7" x14ac:dyDescent="0.25">
      <c r="B27" s="22" t="s">
        <v>45</v>
      </c>
      <c r="C27" s="46">
        <v>2027.7</v>
      </c>
      <c r="D27" s="46">
        <v>2018.17</v>
      </c>
      <c r="E27" s="49">
        <v>439.56</v>
      </c>
      <c r="F27" s="42">
        <f t="shared" ref="F27:F35" si="4">E27/C27*100</f>
        <v>21.677762982689746</v>
      </c>
      <c r="G27" s="42">
        <f t="shared" si="3"/>
        <v>21.780127541287403</v>
      </c>
    </row>
    <row r="28" spans="2:7" x14ac:dyDescent="0.25">
      <c r="B28" s="21" t="s">
        <v>49</v>
      </c>
      <c r="C28" s="46">
        <v>70172.42</v>
      </c>
      <c r="D28" s="53">
        <v>88163.93</v>
      </c>
      <c r="E28" s="49">
        <v>64146.69</v>
      </c>
      <c r="F28" s="42">
        <f t="shared" si="4"/>
        <v>91.412965378705763</v>
      </c>
      <c r="G28" s="42">
        <f t="shared" si="3"/>
        <v>72.758428531940453</v>
      </c>
    </row>
    <row r="29" spans="2:7" x14ac:dyDescent="0.25">
      <c r="B29" s="21" t="s">
        <v>90</v>
      </c>
      <c r="C29" s="46">
        <v>0</v>
      </c>
      <c r="D29" s="53">
        <v>0</v>
      </c>
      <c r="E29" s="49">
        <v>0</v>
      </c>
      <c r="F29" s="42">
        <v>0</v>
      </c>
      <c r="G29" s="42"/>
    </row>
    <row r="30" spans="2:7" x14ac:dyDescent="0.25">
      <c r="B30" s="5" t="s">
        <v>16</v>
      </c>
      <c r="C30" s="47">
        <v>0</v>
      </c>
      <c r="D30" s="52">
        <v>1540.7</v>
      </c>
      <c r="E30" s="41">
        <v>440.5</v>
      </c>
      <c r="F30" s="42">
        <v>0</v>
      </c>
      <c r="G30" s="42">
        <f t="shared" si="3"/>
        <v>28.590900240150578</v>
      </c>
    </row>
    <row r="31" spans="2:7" x14ac:dyDescent="0.25">
      <c r="B31" s="21" t="s">
        <v>15</v>
      </c>
      <c r="C31" s="46">
        <v>0</v>
      </c>
      <c r="D31" s="53">
        <v>1540.7</v>
      </c>
      <c r="E31" s="49">
        <v>440.5</v>
      </c>
      <c r="F31" s="42">
        <v>0</v>
      </c>
      <c r="G31" s="42">
        <f t="shared" si="3"/>
        <v>28.590900240150578</v>
      </c>
    </row>
    <row r="32" spans="2:7" x14ac:dyDescent="0.25">
      <c r="B32" s="5" t="s">
        <v>46</v>
      </c>
      <c r="C32" s="47">
        <v>744.37</v>
      </c>
      <c r="D32" s="52">
        <v>1442</v>
      </c>
      <c r="E32" s="41">
        <v>0</v>
      </c>
      <c r="F32" s="42">
        <f t="shared" si="4"/>
        <v>0</v>
      </c>
      <c r="G32" s="42">
        <f t="shared" si="3"/>
        <v>0</v>
      </c>
    </row>
    <row r="33" spans="2:7" x14ac:dyDescent="0.25">
      <c r="B33" s="21" t="s">
        <v>47</v>
      </c>
      <c r="C33" s="46">
        <v>744.37</v>
      </c>
      <c r="D33" s="53">
        <v>1442</v>
      </c>
      <c r="E33" s="49">
        <v>0</v>
      </c>
      <c r="F33" s="42">
        <f t="shared" si="4"/>
        <v>0</v>
      </c>
      <c r="G33" s="42">
        <f t="shared" si="3"/>
        <v>0</v>
      </c>
    </row>
    <row r="34" spans="2:7" x14ac:dyDescent="0.25">
      <c r="B34" s="40" t="s">
        <v>48</v>
      </c>
      <c r="C34" s="47">
        <v>75</v>
      </c>
      <c r="D34" s="52">
        <v>8027.32</v>
      </c>
      <c r="E34" s="41">
        <v>7678</v>
      </c>
      <c r="F34" s="42">
        <f t="shared" si="4"/>
        <v>10237.333333333334</v>
      </c>
      <c r="G34" s="42">
        <f t="shared" si="3"/>
        <v>95.648360847705092</v>
      </c>
    </row>
    <row r="35" spans="2:7" x14ac:dyDescent="0.25">
      <c r="B35" s="40" t="s">
        <v>50</v>
      </c>
      <c r="C35" s="47">
        <v>146336.46</v>
      </c>
      <c r="D35" s="54">
        <v>755071.23</v>
      </c>
      <c r="E35" s="55">
        <v>375805.3</v>
      </c>
      <c r="F35" s="42">
        <f t="shared" si="4"/>
        <v>256.80906863538996</v>
      </c>
      <c r="G35" s="42">
        <f t="shared" si="3"/>
        <v>49.770840825176187</v>
      </c>
    </row>
    <row r="36" spans="2:7" x14ac:dyDescent="0.25">
      <c r="B36" s="40" t="s">
        <v>87</v>
      </c>
      <c r="C36" s="47">
        <v>4120.24</v>
      </c>
      <c r="D36" s="52">
        <v>24000</v>
      </c>
      <c r="E36" s="41">
        <v>5772.17</v>
      </c>
      <c r="F36" s="42"/>
      <c r="G36" s="42">
        <f t="shared" si="3"/>
        <v>24.050708333333333</v>
      </c>
    </row>
    <row r="37" spans="2:7" x14ac:dyDescent="0.25">
      <c r="B37" s="40" t="s">
        <v>51</v>
      </c>
      <c r="C37" s="47">
        <v>711.41</v>
      </c>
      <c r="D37" s="52">
        <v>7587.88</v>
      </c>
      <c r="E37" s="41">
        <v>0</v>
      </c>
      <c r="F37" s="42">
        <f t="shared" ref="F37" si="5">E37/C37*100</f>
        <v>0</v>
      </c>
      <c r="G37" s="42">
        <f t="shared" si="3"/>
        <v>0</v>
      </c>
    </row>
    <row r="38" spans="2:7" x14ac:dyDescent="0.25">
      <c r="B38" s="5" t="s">
        <v>52</v>
      </c>
      <c r="C38" s="47">
        <v>0</v>
      </c>
      <c r="D38" s="52">
        <v>20</v>
      </c>
      <c r="E38" s="41">
        <v>0</v>
      </c>
      <c r="F38" s="19"/>
      <c r="G38" s="19">
        <v>0</v>
      </c>
    </row>
    <row r="39" spans="2:7" ht="25.5" x14ac:dyDescent="0.25">
      <c r="B39" s="5" t="s">
        <v>94</v>
      </c>
      <c r="C39" s="47">
        <v>0</v>
      </c>
      <c r="D39" s="52">
        <v>74.319999999999993</v>
      </c>
      <c r="E39" s="41">
        <v>16.93</v>
      </c>
      <c r="F39" s="19"/>
      <c r="G39" s="19"/>
    </row>
  </sheetData>
  <mergeCells count="1">
    <mergeCell ref="B2:G2"/>
  </mergeCells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G10"/>
  <sheetViews>
    <sheetView workbookViewId="0">
      <selection activeCell="E9" sqref="E9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2:7" ht="18" x14ac:dyDescent="0.25">
      <c r="B1" s="2"/>
      <c r="C1" s="2"/>
      <c r="D1" s="2"/>
      <c r="E1" s="3"/>
      <c r="F1" s="3"/>
      <c r="G1" s="3"/>
    </row>
    <row r="2" spans="2:7" ht="15.75" customHeight="1" x14ac:dyDescent="0.25">
      <c r="B2" s="56" t="s">
        <v>22</v>
      </c>
      <c r="C2" s="56"/>
      <c r="D2" s="56"/>
      <c r="E2" s="56"/>
      <c r="F2" s="56"/>
      <c r="G2" s="56"/>
    </row>
    <row r="3" spans="2:7" ht="18" x14ac:dyDescent="0.25">
      <c r="B3" s="27"/>
      <c r="C3" s="27"/>
      <c r="D3" s="27"/>
      <c r="E3" s="28"/>
      <c r="F3" s="28"/>
      <c r="G3" s="28"/>
    </row>
    <row r="4" spans="2:7" ht="31.5" customHeight="1" x14ac:dyDescent="0.25">
      <c r="B4" s="24" t="s">
        <v>6</v>
      </c>
      <c r="C4" s="39" t="s">
        <v>91</v>
      </c>
      <c r="D4" s="24" t="s">
        <v>92</v>
      </c>
      <c r="E4" s="39" t="s">
        <v>93</v>
      </c>
      <c r="F4" s="24" t="s">
        <v>10</v>
      </c>
      <c r="G4" s="24" t="s">
        <v>23</v>
      </c>
    </row>
    <row r="5" spans="2:7" s="18" customFormat="1" ht="11.25" x14ac:dyDescent="0.2">
      <c r="B5" s="25">
        <v>1</v>
      </c>
      <c r="C5" s="25">
        <v>2</v>
      </c>
      <c r="D5" s="25">
        <v>3</v>
      </c>
      <c r="E5" s="25">
        <v>4</v>
      </c>
      <c r="F5" s="38" t="s">
        <v>42</v>
      </c>
      <c r="G5" s="38" t="s">
        <v>43</v>
      </c>
    </row>
    <row r="6" spans="2:7" ht="15.75" customHeight="1" x14ac:dyDescent="0.25">
      <c r="B6" s="5" t="s">
        <v>7</v>
      </c>
      <c r="C6" s="44">
        <v>228100.69</v>
      </c>
      <c r="D6" s="49">
        <v>907615.72</v>
      </c>
      <c r="E6" s="43">
        <v>471662.42</v>
      </c>
      <c r="F6" s="42">
        <f>E6/C6*100</f>
        <v>206.77816450270274</v>
      </c>
      <c r="G6" s="42">
        <f>E6/D6*100</f>
        <v>51.967193781086117</v>
      </c>
    </row>
    <row r="7" spans="2:7" ht="15.75" customHeight="1" x14ac:dyDescent="0.25">
      <c r="B7" s="5" t="s">
        <v>53</v>
      </c>
      <c r="C7" s="44">
        <v>228100.69</v>
      </c>
      <c r="D7" s="49">
        <v>907615.72</v>
      </c>
      <c r="E7" s="43">
        <v>471662.42</v>
      </c>
      <c r="F7" s="42">
        <f t="shared" ref="F7:F10" si="0">E7/C7*100</f>
        <v>206.77816450270274</v>
      </c>
      <c r="G7" s="42">
        <f t="shared" ref="G7:G10" si="1">E7/D7*100</f>
        <v>51.967193781086117</v>
      </c>
    </row>
    <row r="8" spans="2:7" x14ac:dyDescent="0.25">
      <c r="B8" s="5" t="s">
        <v>54</v>
      </c>
      <c r="C8" s="43">
        <v>228100.69</v>
      </c>
      <c r="D8" s="49">
        <v>907615.72</v>
      </c>
      <c r="E8" s="43">
        <v>471662.42499999999</v>
      </c>
      <c r="F8" s="42">
        <f t="shared" si="0"/>
        <v>206.77816669471713</v>
      </c>
      <c r="G8" s="42">
        <f t="shared" si="1"/>
        <v>51.96719433198006</v>
      </c>
    </row>
    <row r="9" spans="2:7" x14ac:dyDescent="0.25">
      <c r="B9" s="21" t="s">
        <v>55</v>
      </c>
      <c r="C9" s="44">
        <v>226955.59</v>
      </c>
      <c r="D9" s="49">
        <v>891199.45</v>
      </c>
      <c r="E9" s="44">
        <v>466090.23999999999</v>
      </c>
      <c r="F9" s="42">
        <f t="shared" si="0"/>
        <v>205.36627452093163</v>
      </c>
      <c r="G9" s="42">
        <f t="shared" si="1"/>
        <v>52.299206423433056</v>
      </c>
    </row>
    <row r="10" spans="2:7" x14ac:dyDescent="0.25">
      <c r="B10" s="21" t="s">
        <v>56</v>
      </c>
      <c r="C10" s="4">
        <v>1145.05</v>
      </c>
      <c r="D10" s="49">
        <v>16416.27</v>
      </c>
      <c r="E10" s="44">
        <v>5572.18</v>
      </c>
      <c r="F10" s="42">
        <f t="shared" si="0"/>
        <v>486.63202480241046</v>
      </c>
      <c r="G10" s="42">
        <f t="shared" si="1"/>
        <v>33.94303334435898</v>
      </c>
    </row>
  </sheetData>
  <mergeCells count="1">
    <mergeCell ref="B2:G2"/>
  </mergeCells>
  <conditionalFormatting sqref="C6:C9">
    <cfRule type="cellIs" dxfId="1" priority="1" operator="lessThan">
      <formula>-0.001</formula>
    </cfRule>
  </conditionalFormatting>
  <conditionalFormatting sqref="E6:E10">
    <cfRule type="cellIs" dxfId="0" priority="11" operator="lessThan">
      <formula>-0.001</formula>
    </cfRule>
  </conditionalFormatting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SAŽETAK</vt:lpstr>
      <vt:lpstr> Račun prihoda i rashoda</vt:lpstr>
      <vt:lpstr>Rashodi i prihodi prema izvoru</vt:lpstr>
      <vt:lpstr>Rashodi prema funkcijskoj k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Marijana Šimičević</cp:lastModifiedBy>
  <cp:lastPrinted>2023-07-24T09:51:56Z</cp:lastPrinted>
  <dcterms:created xsi:type="dcterms:W3CDTF">2022-08-12T12:51:27Z</dcterms:created>
  <dcterms:modified xsi:type="dcterms:W3CDTF">2024-08-06T08:53:13Z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proračuna JLP(R)S.xlsx</vt:lpwstr>
  </property>
</Properties>
</file>