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orisnik\OneDrive - CARNET\Desktop\marijana 2025\"/>
    </mc:Choice>
  </mc:AlternateContent>
  <xr:revisionPtr revIDLastSave="0" documentId="8_{130DFCF0-72F1-4DB2-A729-7E892A724D0B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Posebni dio" sheetId="1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J13" i="1"/>
  <c r="K52" i="3"/>
  <c r="K24" i="3"/>
  <c r="I46" i="3"/>
  <c r="K46" i="3" s="1"/>
  <c r="I37" i="3"/>
  <c r="K37" i="3" s="1"/>
  <c r="I30" i="3"/>
  <c r="J30" i="3" s="1"/>
  <c r="I26" i="3"/>
  <c r="K26" i="3" s="1"/>
  <c r="F36" i="8"/>
  <c r="F26" i="8"/>
  <c r="F9" i="8"/>
  <c r="E8" i="11"/>
  <c r="J98" i="12"/>
  <c r="H112" i="12"/>
  <c r="H106" i="12"/>
  <c r="I102" i="12"/>
  <c r="H63" i="12"/>
  <c r="H62" i="12" s="1"/>
  <c r="H48" i="12"/>
  <c r="H52" i="12"/>
  <c r="G190" i="12"/>
  <c r="G189" i="12" s="1"/>
  <c r="I183" i="12"/>
  <c r="G112" i="12"/>
  <c r="G100" i="12"/>
  <c r="G52" i="12"/>
  <c r="G49" i="12" s="1"/>
  <c r="I49" i="12" s="1"/>
  <c r="F200" i="12"/>
  <c r="F191" i="12"/>
  <c r="F148" i="12"/>
  <c r="F129" i="12"/>
  <c r="F125" i="12"/>
  <c r="F106" i="12"/>
  <c r="F47" i="12"/>
  <c r="F49" i="12"/>
  <c r="F52" i="12"/>
  <c r="F8" i="12"/>
  <c r="F12" i="12"/>
  <c r="F19" i="12"/>
  <c r="F29" i="12"/>
  <c r="F36" i="12"/>
  <c r="I217" i="12"/>
  <c r="I216" i="12"/>
  <c r="F216" i="12"/>
  <c r="I215" i="12"/>
  <c r="I214" i="12"/>
  <c r="I211" i="12"/>
  <c r="G211" i="12"/>
  <c r="I210" i="12"/>
  <c r="I209" i="12"/>
  <c r="J208" i="12"/>
  <c r="I208" i="12"/>
  <c r="J207" i="12"/>
  <c r="I207" i="12"/>
  <c r="J206" i="12"/>
  <c r="I206" i="12"/>
  <c r="I205" i="12"/>
  <c r="I204" i="12"/>
  <c r="J203" i="12"/>
  <c r="I203" i="12"/>
  <c r="H200" i="12"/>
  <c r="G200" i="12"/>
  <c r="I198" i="12"/>
  <c r="J197" i="12"/>
  <c r="G197" i="12"/>
  <c r="I195" i="12"/>
  <c r="I194" i="12"/>
  <c r="J193" i="12"/>
  <c r="I193" i="12"/>
  <c r="H191" i="12"/>
  <c r="G191" i="12"/>
  <c r="J188" i="12"/>
  <c r="I188" i="12"/>
  <c r="J182" i="12"/>
  <c r="I182" i="12"/>
  <c r="J181" i="12"/>
  <c r="I181" i="12"/>
  <c r="J180" i="12"/>
  <c r="I180" i="12"/>
  <c r="J179" i="12"/>
  <c r="I179" i="12"/>
  <c r="J178" i="12"/>
  <c r="I178" i="12"/>
  <c r="J177" i="12"/>
  <c r="I177" i="12"/>
  <c r="J176" i="12"/>
  <c r="I176" i="12"/>
  <c r="J175" i="12"/>
  <c r="I175" i="12"/>
  <c r="J174" i="12"/>
  <c r="I174" i="12"/>
  <c r="J173" i="12"/>
  <c r="I173" i="12"/>
  <c r="I167" i="12"/>
  <c r="I166" i="12"/>
  <c r="H165" i="12"/>
  <c r="G165" i="12"/>
  <c r="I164" i="12"/>
  <c r="I163" i="12"/>
  <c r="I162" i="12"/>
  <c r="J157" i="12"/>
  <c r="J156" i="12"/>
  <c r="J155" i="12"/>
  <c r="J154" i="12"/>
  <c r="J153" i="12"/>
  <c r="J150" i="12"/>
  <c r="J147" i="12"/>
  <c r="J146" i="12"/>
  <c r="J145" i="12"/>
  <c r="G137" i="12"/>
  <c r="I137" i="12" s="1"/>
  <c r="F137" i="12"/>
  <c r="I136" i="12"/>
  <c r="I135" i="12"/>
  <c r="I134" i="12"/>
  <c r="I133" i="12"/>
  <c r="J132" i="12"/>
  <c r="I132" i="12"/>
  <c r="J130" i="12"/>
  <c r="I130" i="12"/>
  <c r="H129" i="12"/>
  <c r="G129" i="12"/>
  <c r="G124" i="12" s="1"/>
  <c r="I128" i="12"/>
  <c r="J127" i="12"/>
  <c r="I127" i="12"/>
  <c r="J126" i="12"/>
  <c r="I126" i="12"/>
  <c r="H125" i="12"/>
  <c r="H124" i="12" s="1"/>
  <c r="G125" i="12"/>
  <c r="J123" i="12"/>
  <c r="I123" i="12"/>
  <c r="J122" i="12"/>
  <c r="I122" i="12"/>
  <c r="J121" i="12"/>
  <c r="I121" i="12"/>
  <c r="J120" i="12"/>
  <c r="I120" i="12"/>
  <c r="H118" i="12"/>
  <c r="G118" i="12"/>
  <c r="F118" i="12"/>
  <c r="I117" i="12"/>
  <c r="J115" i="12"/>
  <c r="I115" i="12"/>
  <c r="F112" i="12"/>
  <c r="I111" i="12"/>
  <c r="J109" i="12"/>
  <c r="I109" i="12"/>
  <c r="I108" i="12"/>
  <c r="J106" i="12"/>
  <c r="G106" i="12"/>
  <c r="I104" i="12"/>
  <c r="J103" i="12"/>
  <c r="I103" i="12"/>
  <c r="J101" i="12"/>
  <c r="I101" i="12"/>
  <c r="H100" i="12"/>
  <c r="F100" i="12"/>
  <c r="J99" i="12"/>
  <c r="I99" i="12"/>
  <c r="I98" i="12"/>
  <c r="J96" i="12"/>
  <c r="I96" i="12"/>
  <c r="H95" i="12"/>
  <c r="H94" i="12" s="1"/>
  <c r="G95" i="12"/>
  <c r="G94" i="12" s="1"/>
  <c r="F95" i="12"/>
  <c r="I84" i="12"/>
  <c r="I83" i="12"/>
  <c r="I82" i="12"/>
  <c r="I81" i="12"/>
  <c r="I80" i="12"/>
  <c r="I79" i="12"/>
  <c r="H78" i="12"/>
  <c r="G78" i="12"/>
  <c r="I77" i="12"/>
  <c r="I76" i="12"/>
  <c r="J74" i="12"/>
  <c r="I74" i="12"/>
  <c r="J73" i="12"/>
  <c r="I73" i="12"/>
  <c r="J72" i="12"/>
  <c r="I72" i="12"/>
  <c r="J71" i="12"/>
  <c r="I71" i="12"/>
  <c r="H70" i="12"/>
  <c r="G70" i="12"/>
  <c r="F70" i="12"/>
  <c r="J69" i="12"/>
  <c r="I69" i="12"/>
  <c r="J68" i="12"/>
  <c r="I68" i="12"/>
  <c r="J67" i="12"/>
  <c r="I67" i="12"/>
  <c r="J66" i="12"/>
  <c r="I66" i="12"/>
  <c r="J65" i="12"/>
  <c r="I65" i="12"/>
  <c r="J64" i="12"/>
  <c r="I64" i="12"/>
  <c r="G63" i="12"/>
  <c r="F63" i="12"/>
  <c r="J61" i="12"/>
  <c r="I61" i="12"/>
  <c r="H58" i="12"/>
  <c r="G58" i="12"/>
  <c r="J52" i="12"/>
  <c r="I52" i="12"/>
  <c r="J49" i="12"/>
  <c r="J48" i="12"/>
  <c r="I48" i="12"/>
  <c r="H47" i="12"/>
  <c r="J47" i="12" s="1"/>
  <c r="G47" i="12"/>
  <c r="J41" i="12"/>
  <c r="I41" i="12"/>
  <c r="J40" i="12"/>
  <c r="I40" i="12"/>
  <c r="J39" i="12"/>
  <c r="I39" i="12"/>
  <c r="J37" i="12"/>
  <c r="H36" i="12"/>
  <c r="J36" i="12" s="1"/>
  <c r="G36" i="12"/>
  <c r="J32" i="12"/>
  <c r="I32" i="12"/>
  <c r="J30" i="12"/>
  <c r="I30" i="12"/>
  <c r="H29" i="12"/>
  <c r="G29" i="12"/>
  <c r="J27" i="12"/>
  <c r="I27" i="12"/>
  <c r="J25" i="12"/>
  <c r="I25" i="12"/>
  <c r="J24" i="12"/>
  <c r="I24" i="12"/>
  <c r="J23" i="12"/>
  <c r="I23" i="12"/>
  <c r="J21" i="12"/>
  <c r="I21" i="12"/>
  <c r="J20" i="12"/>
  <c r="I20" i="12"/>
  <c r="H19" i="12"/>
  <c r="G19" i="12"/>
  <c r="J16" i="12"/>
  <c r="I16" i="12"/>
  <c r="J15" i="12"/>
  <c r="I15" i="12"/>
  <c r="J13" i="12"/>
  <c r="I13" i="12"/>
  <c r="H12" i="12"/>
  <c r="J12" i="12" s="1"/>
  <c r="G12" i="12"/>
  <c r="J11" i="12"/>
  <c r="I11" i="12"/>
  <c r="J10" i="12"/>
  <c r="I10" i="12"/>
  <c r="J9" i="12"/>
  <c r="I9" i="12"/>
  <c r="H8" i="12"/>
  <c r="J8" i="12" s="1"/>
  <c r="G8" i="12"/>
  <c r="D8" i="11"/>
  <c r="G46" i="3"/>
  <c r="G37" i="3"/>
  <c r="G30" i="3"/>
  <c r="G26" i="3"/>
  <c r="H25" i="3"/>
  <c r="H46" i="3"/>
  <c r="H37" i="3"/>
  <c r="H30" i="3"/>
  <c r="H26" i="3"/>
  <c r="H10" i="3"/>
  <c r="J16" i="3"/>
  <c r="I25" i="3" l="1"/>
  <c r="J200" i="12"/>
  <c r="K30" i="3"/>
  <c r="I165" i="12"/>
  <c r="J37" i="3"/>
  <c r="J46" i="3"/>
  <c r="F62" i="12"/>
  <c r="J62" i="12" s="1"/>
  <c r="J95" i="12"/>
  <c r="J26" i="3"/>
  <c r="I125" i="12"/>
  <c r="J100" i="12"/>
  <c r="I100" i="12"/>
  <c r="I8" i="12"/>
  <c r="G105" i="12"/>
  <c r="G93" i="12" s="1"/>
  <c r="G92" i="12" s="1"/>
  <c r="G75" i="12" s="1"/>
  <c r="G62" i="12"/>
  <c r="I62" i="12" s="1"/>
  <c r="H105" i="12"/>
  <c r="I105" i="12" s="1"/>
  <c r="J125" i="12"/>
  <c r="J148" i="12"/>
  <c r="F94" i="12"/>
  <c r="J94" i="12" s="1"/>
  <c r="J118" i="12"/>
  <c r="H190" i="12"/>
  <c r="H189" i="12" s="1"/>
  <c r="F190" i="12"/>
  <c r="F189" i="12" s="1"/>
  <c r="I78" i="12"/>
  <c r="I95" i="12"/>
  <c r="I106" i="12"/>
  <c r="I191" i="12"/>
  <c r="I197" i="12"/>
  <c r="I29" i="12"/>
  <c r="I19" i="12"/>
  <c r="G7" i="12"/>
  <c r="G6" i="12" s="1"/>
  <c r="J129" i="12"/>
  <c r="F124" i="12"/>
  <c r="J124" i="12" s="1"/>
  <c r="J112" i="12"/>
  <c r="F7" i="12"/>
  <c r="F6" i="12" s="1"/>
  <c r="I63" i="12"/>
  <c r="J63" i="12"/>
  <c r="I94" i="12"/>
  <c r="H93" i="12"/>
  <c r="I124" i="12"/>
  <c r="I118" i="12"/>
  <c r="J191" i="12"/>
  <c r="I12" i="12"/>
  <c r="J19" i="12"/>
  <c r="J29" i="12"/>
  <c r="J70" i="12"/>
  <c r="I112" i="12"/>
  <c r="I129" i="12"/>
  <c r="I200" i="12"/>
  <c r="I70" i="12"/>
  <c r="H7" i="12"/>
  <c r="F105" i="12"/>
  <c r="I190" i="12" l="1"/>
  <c r="F93" i="12"/>
  <c r="J93" i="12" s="1"/>
  <c r="J190" i="12"/>
  <c r="J105" i="12"/>
  <c r="I7" i="12"/>
  <c r="H6" i="12"/>
  <c r="J6" i="12" s="1"/>
  <c r="J7" i="12"/>
  <c r="J189" i="12"/>
  <c r="I189" i="12"/>
  <c r="I93" i="12"/>
  <c r="F92" i="12" l="1"/>
  <c r="F75" i="12" s="1"/>
  <c r="I92" i="12"/>
  <c r="J92" i="12"/>
  <c r="H75" i="12"/>
  <c r="I6" i="12"/>
  <c r="J75" i="12" l="1"/>
  <c r="I75" i="12"/>
  <c r="H12" i="1" l="1"/>
  <c r="H9" i="1"/>
  <c r="I10" i="3" l="1"/>
  <c r="I21" i="3"/>
  <c r="I20" i="3" l="1"/>
  <c r="E24" i="8"/>
  <c r="E23" i="8" s="1"/>
  <c r="D24" i="8"/>
  <c r="D23" i="8" s="1"/>
  <c r="C7" i="8"/>
  <c r="K45" i="3" l="1"/>
  <c r="K47" i="3"/>
  <c r="K38" i="3"/>
  <c r="J31" i="3"/>
  <c r="K31" i="3"/>
  <c r="J32" i="3"/>
  <c r="K32" i="3"/>
  <c r="J33" i="3"/>
  <c r="K33" i="3"/>
  <c r="G7" i="11" l="1"/>
  <c r="G8" i="11"/>
  <c r="G9" i="11"/>
  <c r="G10" i="11"/>
  <c r="F7" i="11"/>
  <c r="F8" i="11"/>
  <c r="F9" i="11"/>
  <c r="F10" i="11"/>
  <c r="G6" i="11"/>
  <c r="F6" i="11"/>
  <c r="G14" i="8"/>
  <c r="E7" i="8"/>
  <c r="E6" i="8" s="1"/>
  <c r="D15" i="8"/>
  <c r="D13" i="8"/>
  <c r="D7" i="8"/>
  <c r="F19" i="8"/>
  <c r="C13" i="8"/>
  <c r="C6" i="8" s="1"/>
  <c r="G10" i="3"/>
  <c r="D6" i="8" l="1"/>
  <c r="G15" i="8"/>
  <c r="G13" i="8"/>
  <c r="H21" i="3"/>
  <c r="H20" i="3" s="1"/>
  <c r="J27" i="3"/>
  <c r="K27" i="3"/>
  <c r="J28" i="3"/>
  <c r="K28" i="3"/>
  <c r="J29" i="3"/>
  <c r="K29" i="3"/>
  <c r="J34" i="3"/>
  <c r="K34" i="3"/>
  <c r="J38" i="3"/>
  <c r="J39" i="3"/>
  <c r="K39" i="3"/>
  <c r="J40" i="3"/>
  <c r="K40" i="3"/>
  <c r="J41" i="3"/>
  <c r="K41" i="3"/>
  <c r="J42" i="3"/>
  <c r="K42" i="3"/>
  <c r="J44" i="3"/>
  <c r="K44" i="3"/>
  <c r="J49" i="3"/>
  <c r="K49" i="3"/>
  <c r="J51" i="3"/>
  <c r="K51" i="3"/>
  <c r="J52" i="3"/>
  <c r="J55" i="3"/>
  <c r="K55" i="3"/>
  <c r="K56" i="3"/>
  <c r="J23" i="3"/>
  <c r="J24" i="3"/>
  <c r="K25" i="3" l="1"/>
  <c r="G25" i="3"/>
  <c r="G21" i="3"/>
  <c r="G20" i="3" l="1"/>
  <c r="J20" i="3" s="1"/>
  <c r="J25" i="3"/>
  <c r="K22" i="3"/>
  <c r="K23" i="3"/>
  <c r="J12" i="3"/>
  <c r="J13" i="3"/>
  <c r="J14" i="3"/>
  <c r="J15" i="3"/>
  <c r="J22" i="3"/>
  <c r="K21" i="3"/>
  <c r="J21" i="3"/>
  <c r="K20" i="3"/>
  <c r="K12" i="3"/>
  <c r="K13" i="3"/>
  <c r="K14" i="3"/>
  <c r="K15" i="3"/>
  <c r="G37" i="8" l="1"/>
  <c r="G36" i="8"/>
  <c r="G35" i="8"/>
  <c r="F35" i="8"/>
  <c r="G34" i="8"/>
  <c r="F34" i="8"/>
  <c r="G33" i="8"/>
  <c r="G32" i="8"/>
  <c r="G31" i="8"/>
  <c r="G30" i="8"/>
  <c r="G28" i="8"/>
  <c r="F28" i="8"/>
  <c r="G27" i="8"/>
  <c r="F27" i="8"/>
  <c r="G26" i="8"/>
  <c r="G25" i="8"/>
  <c r="F25" i="8"/>
  <c r="G24" i="8"/>
  <c r="F24" i="8"/>
  <c r="G23" i="8"/>
  <c r="F23" i="8"/>
  <c r="G20" i="8"/>
  <c r="G7" i="8"/>
  <c r="G8" i="8"/>
  <c r="G9" i="8"/>
  <c r="G10" i="8"/>
  <c r="G11" i="8"/>
  <c r="G16" i="8"/>
  <c r="G17" i="8"/>
  <c r="G18" i="8"/>
  <c r="G19" i="8"/>
  <c r="G6" i="8"/>
  <c r="F7" i="8"/>
  <c r="F8" i="8"/>
  <c r="F10" i="8"/>
  <c r="F11" i="8"/>
  <c r="F17" i="8"/>
  <c r="F18" i="8"/>
  <c r="F6" i="8"/>
  <c r="K10" i="3"/>
  <c r="J10" i="3"/>
  <c r="K10" i="1"/>
  <c r="K12" i="1"/>
  <c r="K14" i="1"/>
  <c r="K9" i="1"/>
  <c r="J10" i="1"/>
  <c r="J12" i="1"/>
</calcChain>
</file>

<file path=xl/sharedStrings.xml><?xml version="1.0" encoding="utf-8"?>
<sst xmlns="http://schemas.openxmlformats.org/spreadsheetml/2006/main" count="389" uniqueCount="189">
  <si>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</si>
  <si>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</si>
  <si>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</si>
  <si>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</si>
  <si>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</si>
  <si>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</si>
  <si>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</si>
  <si>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</si>
  <si>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I. OPĆI DIO</t>
  </si>
  <si>
    <t>Materijalni rashodi</t>
  </si>
  <si>
    <t>INDEKS</t>
  </si>
  <si>
    <t xml:space="preserve">IZVJEŠTAJ O PRIHODIMA I RASHODIMA PREMA EKONOMSKOJ KLASIFIKACIJI </t>
  </si>
  <si>
    <t>Pomoći iz inozemstva i od subjekata unutar općeg proračuna</t>
  </si>
  <si>
    <t>Naknade troškova zaposlenima</t>
  </si>
  <si>
    <t>Službena putovanja</t>
  </si>
  <si>
    <t>31 Vlastiti prihodi</t>
  </si>
  <si>
    <t>3 Vlastiti prihodi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</si>
  <si>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</si>
  <si>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</si>
  <si>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</si>
  <si>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</si>
  <si>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</si>
  <si>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>IZVJEŠTAJ O RASHODIMA PREMA FUNKCIJSKOJ KLASIFIKACIJI</t>
  </si>
  <si>
    <t>INDEKS**</t>
  </si>
  <si>
    <t>UKUPNO PRIHODI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</si>
  <si>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</si>
  <si>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</si>
  <si>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</si>
  <si>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</si>
  <si>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</si>
  <si>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</si>
  <si>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</si>
  <si>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SAŽETAK  RAČUNA PRIHODA I RASHODA I  RAČUNA FINANCIRANJA</t>
  </si>
  <si>
    <t>PRENESENI VIŠAK/MANJAK IZ PRETHODNE GODINE</t>
  </si>
  <si>
    <t xml:space="preserve">RAČUN PRIHODA I RASHODA </t>
  </si>
  <si>
    <t>SAŽETAK RAČUNA FINANCIRANJA</t>
  </si>
  <si>
    <t>RAZLIKA - VIŠAK MANJAK</t>
  </si>
  <si>
    <t>SAŽETAK  RAČUNA PRIHODA I RASHODA I  RAČUNA FINANCIRANJA  može sadržavati i dodatne podatke.</t>
  </si>
  <si>
    <t>PRIJENOS VIŠKA/MANJKA U SLJEDEĆE RAZDOBLJE</t>
  </si>
  <si>
    <t>SAŽETAK RAČUNA PRIHODA I RASHODA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</si>
  <si>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</si>
  <si>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</si>
  <si>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5=4/2*100</t>
  </si>
  <si>
    <t>6=4/3*100</t>
  </si>
  <si>
    <t>12 Višak/manjak prihoda- ZŽ</t>
  </si>
  <si>
    <t>19 Predfinanciranje iz ŽP</t>
  </si>
  <si>
    <t>4 Prihodi posebne namjene</t>
  </si>
  <si>
    <t>41 Prihodi posebne namjene</t>
  </si>
  <si>
    <t>42 Višak/manjak prihoda korisnici</t>
  </si>
  <si>
    <t>45 F.P. i dod.udio u por.na doh</t>
  </si>
  <si>
    <t>51 Državni proračun</t>
  </si>
  <si>
    <t>54 Pomoći iz inozemnstva</t>
  </si>
  <si>
    <t>61 Tekuće pomoći donacije</t>
  </si>
  <si>
    <t>0 Javnost</t>
  </si>
  <si>
    <t>09 Obrazovanje</t>
  </si>
  <si>
    <t>091 Predškolsko i osnovno obrazovanje</t>
  </si>
  <si>
    <t>096 Dodatne usluge u obrazovanju</t>
  </si>
  <si>
    <t>Prihodi iz nadležnog proračuna</t>
  </si>
  <si>
    <t>Prihodi od od admin. I upr. Pristojbi</t>
  </si>
  <si>
    <t>Stručno usavršavanje</t>
  </si>
  <si>
    <t>Ostale naknade troš.zaposlenima</t>
  </si>
  <si>
    <t>Rashodi za materijale i energiju</t>
  </si>
  <si>
    <t>Uredski mat. I ostali mat.rashodi</t>
  </si>
  <si>
    <t>Materijal i sirovine</t>
  </si>
  <si>
    <t>Energija</t>
  </si>
  <si>
    <t>Materijal i djel. Za tek i inv.održ</t>
  </si>
  <si>
    <t>Sitni inventar</t>
  </si>
  <si>
    <t>Službena odjeća i obuća</t>
  </si>
  <si>
    <t>Rashodi za usluge</t>
  </si>
  <si>
    <t>Usluge telefona, pošte i prijevoza</t>
  </si>
  <si>
    <t>Usluge tek.i inv.održ</t>
  </si>
  <si>
    <t>Komunalne usluge</t>
  </si>
  <si>
    <t>Zakupnine i najamnine</t>
  </si>
  <si>
    <t>Zdravs.i veter.usluge</t>
  </si>
  <si>
    <t>Intelektualne usluge</t>
  </si>
  <si>
    <t>Računalne usluge</t>
  </si>
  <si>
    <t>Ostali nespomenuti rashodi poslovanja</t>
  </si>
  <si>
    <t>Premije osiguranja</t>
  </si>
  <si>
    <t>Reprezentacija</t>
  </si>
  <si>
    <t>Članarine</t>
  </si>
  <si>
    <t>Bankarske usluge i usl.pl.prometa</t>
  </si>
  <si>
    <t>Novčana naknada zbog nezapoš.osoba s invalid.</t>
  </si>
  <si>
    <t xml:space="preserve">Prijevoz zaposlenih </t>
  </si>
  <si>
    <t>Ostale usluge</t>
  </si>
  <si>
    <t>Troškovi sudskih postupaka</t>
  </si>
  <si>
    <t>Tekuće donacije građanima</t>
  </si>
  <si>
    <t>Ostale naknade iz proračuna-prehrana</t>
  </si>
  <si>
    <t>53 Proračun JLS</t>
  </si>
  <si>
    <t>Materijal za hig.potrebe i njegu</t>
  </si>
  <si>
    <t>Prihodi od prodaje proizvoda i robe te pruženih usluga i prihodi od donacija</t>
  </si>
  <si>
    <t>49 DEC- nedostajuća sredstva</t>
  </si>
  <si>
    <t>71 Prihodi od prodaje nefinancijske imovine</t>
  </si>
  <si>
    <t>POLUGODIŠNJI IZVJEŠTAJ O IZVRŠENJU FINANCIJSKOG PLANA ZA OSNOVNU ŠKOLU STARIGRAD ZA RAZDOBLJE 01.01.2025. - 30.06.2025. GODINE</t>
  </si>
  <si>
    <t xml:space="preserve">OSTVARENJE/IZVRŠENJE 
30.06.2024.GODINE. </t>
  </si>
  <si>
    <t>TEKUĆI PLAN 2025.GODINE</t>
  </si>
  <si>
    <t>OSTVARENJE/IZVRŠENJE 
30.06.2025.GODINE</t>
  </si>
  <si>
    <t xml:space="preserve"> </t>
  </si>
  <si>
    <t>Prihodi od prodaje proizvedene dugotrajne imovine</t>
  </si>
  <si>
    <t xml:space="preserve">Rashodi i izdaci po izvorima financiranja, ekonomskoj i programskoj  klasifikaciji </t>
  </si>
  <si>
    <t>Program 2202      Osnovno školstvo - standard</t>
  </si>
  <si>
    <t>Konto</t>
  </si>
  <si>
    <t>Izvor financiranja</t>
  </si>
  <si>
    <t>Aktivnost</t>
  </si>
  <si>
    <t>Račun rashoda-naziv računa</t>
  </si>
  <si>
    <t xml:space="preserve">Ostvarenje preth. god. </t>
  </si>
  <si>
    <t>Indeks                 5= 4/3*100</t>
  </si>
  <si>
    <t>Indeks             6=4/2*100</t>
  </si>
  <si>
    <t>RASHODI POSLOVANJA</t>
  </si>
  <si>
    <t xml:space="preserve">Naknade troškova zaposlenima </t>
  </si>
  <si>
    <t>Stručno usavršavanje zaposlenika</t>
  </si>
  <si>
    <t>Ostale naknade troškova zaposlenima</t>
  </si>
  <si>
    <t>Uredski materijal</t>
  </si>
  <si>
    <t>Materijali i dijelovi za tekuć.i inves.održ.</t>
  </si>
  <si>
    <t>Sitni inventar i auto gume</t>
  </si>
  <si>
    <t>Službena, radna i zaštitna odjeća i obuća</t>
  </si>
  <si>
    <t>0.00</t>
  </si>
  <si>
    <t>Usluge telefona ,pošte i prijevoza</t>
  </si>
  <si>
    <t>Usluge tekuć.i investic.održavanja</t>
  </si>
  <si>
    <t>Usluge promidžbe i informiranja</t>
  </si>
  <si>
    <t xml:space="preserve">Zdravstvene usluge </t>
  </si>
  <si>
    <t>Intelektualne i osobne usluge</t>
  </si>
  <si>
    <t>Ostali nespom.rashodi poslovanja</t>
  </si>
  <si>
    <t>100.00</t>
  </si>
  <si>
    <t>Financijski rashodi</t>
  </si>
  <si>
    <t>Ostali financijski rashodi</t>
  </si>
  <si>
    <t>Bankarske usluge i usluge platnog prometa</t>
  </si>
  <si>
    <t>Rashodi za nabavu neifnancijske imovine</t>
  </si>
  <si>
    <t>Rashodi za nabavu proizvedne dugotrajne imovine</t>
  </si>
  <si>
    <t>Knjige, umjetnička djela i ostale izložbene vrijednosti</t>
  </si>
  <si>
    <t xml:space="preserve">Knjige </t>
  </si>
  <si>
    <t>T2202-03             Hitne intervencije u osnovnim školama</t>
  </si>
  <si>
    <t>Usluge tekućeg i investicijskog održavanja</t>
  </si>
  <si>
    <t>Rashodi za nabavu proizvedene dugotrajne imovine</t>
  </si>
  <si>
    <t>Postrojenja i oprema</t>
  </si>
  <si>
    <t>Uredska oprema i namještaj</t>
  </si>
  <si>
    <t>A2202-04             Administracija i upravljanje</t>
  </si>
  <si>
    <t>Plaće za zaposlene</t>
  </si>
  <si>
    <t>Plaće za redovan rad</t>
  </si>
  <si>
    <t>Ostali rashodi za zaposlene</t>
  </si>
  <si>
    <t>Doprinosi za zdravstveno osiguranje</t>
  </si>
  <si>
    <t>Doprinosi za obavezno zdravstveno osiguranje</t>
  </si>
  <si>
    <t>Naknade za prijevoz na posao i s posla</t>
  </si>
  <si>
    <t>Novčana nak.posl.zbog.nezapoš. osoba s invalid.</t>
  </si>
  <si>
    <t xml:space="preserve">Program   2203   Osnovno školstvo - iznad standarda                                                           </t>
  </si>
  <si>
    <t>A2203-01             Javne potrebe u prosvjeti - korisnici</t>
  </si>
  <si>
    <t>Rashodi za materijal i energiju</t>
  </si>
  <si>
    <t xml:space="preserve">Ostali nespomenuti rashodi poslovanja </t>
  </si>
  <si>
    <t>T2203-02             Projektna dokumentacija - javne potrebe</t>
  </si>
  <si>
    <t xml:space="preserve">                                Rashodi za nabavu proizvedene dugotrajne imovine</t>
  </si>
  <si>
    <t xml:space="preserve">Nematerijalna proizvedene imovina </t>
  </si>
  <si>
    <t>Ostala nematerijalna proizvedena imovina</t>
  </si>
  <si>
    <t>A2203-04             Podizanje kvalitete i standarda u školstvu</t>
  </si>
  <si>
    <t>Plaće</t>
  </si>
  <si>
    <t>Plaće za zapslene</t>
  </si>
  <si>
    <t>Doprinosi na plaće</t>
  </si>
  <si>
    <t>Doprinosi za obvezno zdravstveno osiguranje</t>
  </si>
  <si>
    <t>Usluge telefona, interneta, pošte i prijevoza</t>
  </si>
  <si>
    <t>Uređaji, strojevi i oprema za ostale namjene</t>
  </si>
  <si>
    <t>Knjige</t>
  </si>
  <si>
    <t>A2203-06            Školska kuhinja i kantina</t>
  </si>
  <si>
    <t>Materija i sirovine</t>
  </si>
  <si>
    <t>Materijal i sirovina</t>
  </si>
  <si>
    <t>A2203-07             Prehrana u riziku od siromaštva</t>
  </si>
  <si>
    <t>A2203-08            Školska shema</t>
  </si>
  <si>
    <t>Namirnice</t>
  </si>
  <si>
    <t>A2203-14             Natjecanja i smotre u OŠ</t>
  </si>
  <si>
    <t>A2203-27             Udžbenici</t>
  </si>
  <si>
    <t>A2203-28             Centar izvrsnosti OŠ</t>
  </si>
  <si>
    <t>A2203-33             Prehrana za učenike</t>
  </si>
  <si>
    <t>A2203-34             Zalihe menstrualnih higijenskih potrepština</t>
  </si>
  <si>
    <t>Rashodi za donacije, kazne, naknade šteta i kapitalne pomoći</t>
  </si>
  <si>
    <t>Tekuće donacije</t>
  </si>
  <si>
    <t>Tekuće donacije u naravi</t>
  </si>
  <si>
    <t xml:space="preserve">T4306-03             Inkluzija - korak bliže društvu bez prepreka </t>
  </si>
  <si>
    <t>Ostali nenavedeni rashodi za zaposlene</t>
  </si>
  <si>
    <t>Naknade za prijevoz, za rad na terenu i odvojeni život</t>
  </si>
  <si>
    <t>T4307-23             Erasmus + KA152 - OŠ Starigrad</t>
  </si>
  <si>
    <t>Naknade troškova osobama izvan radnog odnosa</t>
  </si>
  <si>
    <t xml:space="preserve">Ostvarenje/izvršenje 30.06.2024. godine </t>
  </si>
  <si>
    <t xml:space="preserve">Ostvarenje/izvršenje 30.06.2025. godine </t>
  </si>
  <si>
    <t>K2202-02               Nabava proizvedene dugotrajne imovine</t>
  </si>
  <si>
    <t>Tekući plan 2025.</t>
  </si>
  <si>
    <t>Materijal i dijelovi za tekuće i investicijsko održavanje</t>
  </si>
  <si>
    <t>Prijevoz na posao i s posla</t>
  </si>
  <si>
    <t>Uredski materijal i ostali materijalni rashodi</t>
  </si>
  <si>
    <t>A2203-37                  Rad s darovitim i visoko motiviranim učenicima OŠ</t>
  </si>
  <si>
    <t>Zakupnine i najamnine                                                                  0,00                                      139,20                            139,20                               100,00        0,00</t>
  </si>
  <si>
    <r>
      <t xml:space="preserve">Rashodi poslovanja                                                                     0,00                                      139,20                             139,20                              </t>
    </r>
    <r>
      <rPr>
        <sz val="11"/>
        <color theme="1"/>
        <rFont val="Calibri"/>
        <family val="2"/>
        <charset val="238"/>
        <scheme val="minor"/>
      </rPr>
      <t>100,00        0,00</t>
    </r>
  </si>
  <si>
    <t>A2202-01              Djelatnost osnovnih škola                                                               66.195,77                           91.590,21                      70.375,42                         76,84          106,31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</si>
</sst>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0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6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0" fillId="2" borderId="0" xfId="0" applyFill="1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7" fillId="2" borderId="0" xfId="0" quotePrefix="1" applyFont="1" applyFill="1" applyAlignment="1">
      <alignment horizontal="left" wrapText="1"/>
    </xf>
    <xf numFmtId="0" fontId="8" fillId="2" borderId="0" xfId="0" applyFont="1" applyFill="1" applyAlignment="1">
      <alignment wrapText="1"/>
    </xf>
    <xf numFmtId="3" fontId="5" fillId="2" borderId="0" xfId="0" applyNumberFormat="1" applyFont="1" applyFill="1" applyAlignment="1">
      <alignment horizontal="right"/>
    </xf>
    <xf numFmtId="0" fontId="15" fillId="4" borderId="3" xfId="0" applyFont="1" applyFill="1" applyBorder="1" applyAlignment="1">
      <alignment horizontal="center" vertical="center" wrapText="1"/>
    </xf>
    <xf numFmtId="0" fontId="6" fillId="3" borderId="3" xfId="0" quotePrefix="1" applyFont="1" applyFill="1" applyBorder="1" applyAlignment="1">
      <alignment horizontal="center" vertical="center" wrapText="1"/>
    </xf>
    <xf numFmtId="4" fontId="1" fillId="0" borderId="3" xfId="0" applyNumberFormat="1" applyFont="1" applyBorder="1"/>
    <xf numFmtId="2" fontId="0" fillId="0" borderId="3" xfId="0" applyNumberFormat="1" applyBorder="1"/>
    <xf numFmtId="4" fontId="6" fillId="0" borderId="3" xfId="0" applyNumberFormat="1" applyFont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0" fillId="0" borderId="0" xfId="0" applyNumberFormat="1"/>
    <xf numFmtId="4" fontId="0" fillId="0" borderId="3" xfId="0" applyNumberFormat="1" applyBorder="1"/>
    <xf numFmtId="4" fontId="6" fillId="3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 wrapText="1"/>
    </xf>
    <xf numFmtId="4" fontId="3" fillId="3" borderId="3" xfId="0" applyNumberFormat="1" applyFont="1" applyFill="1" applyBorder="1" applyAlignment="1">
      <alignment horizontal="right"/>
    </xf>
    <xf numFmtId="4" fontId="0" fillId="3" borderId="3" xfId="0" applyNumberFormat="1" applyFill="1" applyBorder="1"/>
    <xf numFmtId="0" fontId="0" fillId="3" borderId="3" xfId="0" applyFill="1" applyBorder="1"/>
    <xf numFmtId="0" fontId="11" fillId="5" borderId="3" xfId="0" applyFont="1" applyFill="1" applyBorder="1" applyAlignment="1">
      <alignment horizontal="left" vertical="center" wrapText="1"/>
    </xf>
    <xf numFmtId="4" fontId="6" fillId="5" borderId="3" xfId="0" applyNumberFormat="1" applyFont="1" applyFill="1" applyBorder="1" applyAlignment="1">
      <alignment horizontal="right"/>
    </xf>
    <xf numFmtId="0" fontId="11" fillId="6" borderId="3" xfId="0" applyFont="1" applyFill="1" applyBorder="1" applyAlignment="1">
      <alignment horizontal="left" vertical="center" wrapText="1"/>
    </xf>
    <xf numFmtId="4" fontId="6" fillId="6" borderId="3" xfId="0" applyNumberFormat="1" applyFont="1" applyFill="1" applyBorder="1" applyAlignment="1">
      <alignment horizontal="right"/>
    </xf>
    <xf numFmtId="0" fontId="19" fillId="5" borderId="3" xfId="0" applyFont="1" applyFill="1" applyBorder="1" applyAlignment="1">
      <alignment horizontal="left" vertical="center"/>
    </xf>
    <xf numFmtId="0" fontId="19" fillId="5" borderId="3" xfId="0" applyFont="1" applyFill="1" applyBorder="1" applyAlignment="1">
      <alignment vertical="center" wrapText="1"/>
    </xf>
    <xf numFmtId="4" fontId="19" fillId="5" borderId="3" xfId="0" applyNumberFormat="1" applyFont="1" applyFill="1" applyBorder="1" applyAlignment="1">
      <alignment horizontal="right"/>
    </xf>
    <xf numFmtId="4" fontId="6" fillId="5" borderId="3" xfId="0" applyNumberFormat="1" applyFont="1" applyFill="1" applyBorder="1" applyAlignment="1">
      <alignment horizontal="right" wrapText="1"/>
    </xf>
    <xf numFmtId="4" fontId="1" fillId="5" borderId="3" xfId="0" applyNumberFormat="1" applyFont="1" applyFill="1" applyBorder="1"/>
    <xf numFmtId="2" fontId="0" fillId="5" borderId="3" xfId="0" applyNumberFormat="1" applyFill="1" applyBorder="1"/>
    <xf numFmtId="4" fontId="1" fillId="6" borderId="3" xfId="0" applyNumberFormat="1" applyFont="1" applyFill="1" applyBorder="1"/>
    <xf numFmtId="2" fontId="0" fillId="6" borderId="3" xfId="0" applyNumberFormat="1" applyFill="1" applyBorder="1"/>
    <xf numFmtId="4" fontId="6" fillId="6" borderId="3" xfId="0" applyNumberFormat="1" applyFont="1" applyFill="1" applyBorder="1" applyAlignment="1">
      <alignment horizontal="right" wrapText="1"/>
    </xf>
    <xf numFmtId="0" fontId="11" fillId="6" borderId="3" xfId="0" applyFont="1" applyFill="1" applyBorder="1" applyAlignment="1">
      <alignment horizontal="left" vertical="center" wrapText="1" indent="1"/>
    </xf>
    <xf numFmtId="4" fontId="6" fillId="6" borderId="6" xfId="0" applyNumberFormat="1" applyFont="1" applyFill="1" applyBorder="1" applyAlignment="1">
      <alignment horizontal="right" wrapText="1"/>
    </xf>
    <xf numFmtId="4" fontId="1" fillId="6" borderId="6" xfId="0" applyNumberFormat="1" applyFont="1" applyFill="1" applyBorder="1"/>
    <xf numFmtId="0" fontId="0" fillId="6" borderId="3" xfId="0" applyFill="1" applyBorder="1"/>
    <xf numFmtId="0" fontId="0" fillId="2" borderId="3" xfId="0" applyFill="1" applyBorder="1"/>
    <xf numFmtId="0" fontId="0" fillId="2" borderId="1" xfId="0" applyFill="1" applyBorder="1"/>
    <xf numFmtId="0" fontId="0" fillId="2" borderId="4" xfId="0" applyFill="1" applyBorder="1"/>
    <xf numFmtId="0" fontId="0" fillId="7" borderId="3" xfId="0" applyFill="1" applyBorder="1"/>
    <xf numFmtId="0" fontId="0" fillId="7" borderId="2" xfId="0" applyFill="1" applyBorder="1" applyAlignment="1">
      <alignment vertical="center"/>
    </xf>
    <xf numFmtId="0" fontId="0" fillId="7" borderId="4" xfId="0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wrapText="1"/>
    </xf>
    <xf numFmtId="0" fontId="1" fillId="6" borderId="8" xfId="0" applyFont="1" applyFill="1" applyBorder="1"/>
    <xf numFmtId="0" fontId="1" fillId="6" borderId="5" xfId="0" applyFont="1" applyFill="1" applyBorder="1"/>
    <xf numFmtId="0" fontId="0" fillId="6" borderId="5" xfId="0" applyFill="1" applyBorder="1"/>
    <xf numFmtId="0" fontId="1" fillId="6" borderId="5" xfId="0" applyFont="1" applyFill="1" applyBorder="1" applyAlignment="1">
      <alignment horizontal="center" wrapText="1"/>
    </xf>
    <xf numFmtId="0" fontId="1" fillId="6" borderId="9" xfId="0" applyFont="1" applyFill="1" applyBorder="1" applyAlignment="1">
      <alignment horizontal="center" wrapText="1"/>
    </xf>
    <xf numFmtId="0" fontId="0" fillId="6" borderId="1" xfId="0" applyFill="1" applyBorder="1"/>
    <xf numFmtId="0" fontId="0" fillId="6" borderId="2" xfId="0" applyFill="1" applyBorder="1" applyAlignment="1">
      <alignment horizontal="center"/>
    </xf>
    <xf numFmtId="0" fontId="0" fillId="6" borderId="2" xfId="0" applyFill="1" applyBorder="1"/>
    <xf numFmtId="0" fontId="0" fillId="6" borderId="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1" fillId="5" borderId="3" xfId="0" applyFont="1" applyFill="1" applyBorder="1" applyAlignment="1">
      <alignment vertical="center"/>
    </xf>
    <xf numFmtId="0" fontId="0" fillId="5" borderId="3" xfId="0" applyFill="1" applyBorder="1" applyAlignment="1">
      <alignment vertical="center"/>
    </xf>
    <xf numFmtId="0" fontId="1" fillId="0" borderId="3" xfId="0" applyFont="1" applyBorder="1" applyAlignment="1">
      <alignment horizontal="left" vertical="top"/>
    </xf>
    <xf numFmtId="0" fontId="1" fillId="0" borderId="5" xfId="0" applyFont="1" applyBorder="1"/>
    <xf numFmtId="0" fontId="0" fillId="0" borderId="5" xfId="0" applyBorder="1"/>
    <xf numFmtId="4" fontId="1" fillId="0" borderId="5" xfId="0" applyNumberFormat="1" applyFont="1" applyBorder="1" applyAlignment="1">
      <alignment horizontal="left"/>
    </xf>
    <xf numFmtId="4" fontId="0" fillId="0" borderId="4" xfId="0" applyNumberFormat="1" applyBorder="1" applyAlignment="1">
      <alignment horizontal="left"/>
    </xf>
    <xf numFmtId="0" fontId="1" fillId="0" borderId="2" xfId="0" applyFont="1" applyBorder="1"/>
    <xf numFmtId="0" fontId="0" fillId="0" borderId="2" xfId="0" applyBorder="1"/>
    <xf numFmtId="4" fontId="1" fillId="0" borderId="2" xfId="0" applyNumberFormat="1" applyFont="1" applyBorder="1" applyAlignment="1">
      <alignment horizontal="left"/>
    </xf>
    <xf numFmtId="4" fontId="0" fillId="0" borderId="9" xfId="0" applyNumberFormat="1" applyBorder="1" applyAlignment="1">
      <alignment horizontal="left"/>
    </xf>
    <xf numFmtId="4" fontId="0" fillId="0" borderId="2" xfId="0" applyNumberFormat="1" applyBorder="1" applyAlignment="1">
      <alignment horizontal="left" vertical="top"/>
    </xf>
    <xf numFmtId="4" fontId="0" fillId="0" borderId="2" xfId="0" applyNumberForma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3" xfId="0" applyBorder="1" applyAlignment="1">
      <alignment horizontal="right"/>
    </xf>
    <xf numFmtId="0" fontId="0" fillId="5" borderId="3" xfId="0" applyFill="1" applyBorder="1" applyAlignment="1">
      <alignment horizontal="right"/>
    </xf>
    <xf numFmtId="0" fontId="0" fillId="5" borderId="3" xfId="0" applyFill="1" applyBorder="1"/>
    <xf numFmtId="0" fontId="0" fillId="5" borderId="2" xfId="0" applyFill="1" applyBorder="1"/>
    <xf numFmtId="4" fontId="1" fillId="5" borderId="2" xfId="0" applyNumberFormat="1" applyFont="1" applyFill="1" applyBorder="1" applyAlignment="1">
      <alignment horizontal="left"/>
    </xf>
    <xf numFmtId="4" fontId="0" fillId="5" borderId="2" xfId="0" applyNumberFormat="1" applyFill="1" applyBorder="1" applyAlignment="1">
      <alignment horizontal="left"/>
    </xf>
    <xf numFmtId="4" fontId="0" fillId="5" borderId="9" xfId="0" applyNumberForma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0" fillId="2" borderId="2" xfId="0" applyFill="1" applyBorder="1"/>
    <xf numFmtId="4" fontId="1" fillId="2" borderId="2" xfId="0" applyNumberFormat="1" applyFont="1" applyFill="1" applyBorder="1" applyAlignment="1">
      <alignment horizontal="left"/>
    </xf>
    <xf numFmtId="4" fontId="0" fillId="2" borderId="2" xfId="0" applyNumberFormat="1" applyFill="1" applyBorder="1" applyAlignment="1">
      <alignment horizontal="left"/>
    </xf>
    <xf numFmtId="0" fontId="1" fillId="2" borderId="3" xfId="0" applyFont="1" applyFill="1" applyBorder="1"/>
    <xf numFmtId="0" fontId="1" fillId="2" borderId="2" xfId="0" applyFont="1" applyFill="1" applyBorder="1"/>
    <xf numFmtId="0" fontId="0" fillId="2" borderId="3" xfId="0" applyFill="1" applyBorder="1" applyAlignment="1">
      <alignment horizontal="right"/>
    </xf>
    <xf numFmtId="0" fontId="0" fillId="0" borderId="1" xfId="0" applyBorder="1"/>
    <xf numFmtId="0" fontId="1" fillId="7" borderId="1" xfId="0" applyFont="1" applyFill="1" applyBorder="1" applyAlignment="1">
      <alignment vertical="center"/>
    </xf>
    <xf numFmtId="0" fontId="1" fillId="7" borderId="2" xfId="0" applyFont="1" applyFill="1" applyBorder="1" applyAlignment="1">
      <alignment vertical="center"/>
    </xf>
    <xf numFmtId="4" fontId="1" fillId="7" borderId="2" xfId="0" applyNumberFormat="1" applyFont="1" applyFill="1" applyBorder="1" applyAlignment="1">
      <alignment horizontal="left" vertical="center"/>
    </xf>
    <xf numFmtId="2" fontId="1" fillId="7" borderId="2" xfId="0" applyNumberFormat="1" applyFont="1" applyFill="1" applyBorder="1" applyAlignment="1">
      <alignment horizontal="left" vertical="center"/>
    </xf>
    <xf numFmtId="4" fontId="1" fillId="7" borderId="9" xfId="0" applyNumberFormat="1" applyFont="1" applyFill="1" applyBorder="1" applyAlignment="1">
      <alignment horizontal="left"/>
    </xf>
    <xf numFmtId="0" fontId="1" fillId="5" borderId="3" xfId="0" applyFont="1" applyFill="1" applyBorder="1"/>
    <xf numFmtId="0" fontId="1" fillId="5" borderId="2" xfId="0" applyFont="1" applyFill="1" applyBorder="1"/>
    <xf numFmtId="0" fontId="1" fillId="0" borderId="3" xfId="0" applyFont="1" applyBorder="1"/>
    <xf numFmtId="0" fontId="0" fillId="0" borderId="10" xfId="0" applyBorder="1"/>
    <xf numFmtId="4" fontId="1" fillId="0" borderId="0" xfId="0" applyNumberFormat="1" applyFont="1" applyAlignment="1">
      <alignment horizontal="left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14" fillId="6" borderId="5" xfId="0" applyFont="1" applyFill="1" applyBorder="1" applyAlignment="1">
      <alignment wrapText="1"/>
    </xf>
    <xf numFmtId="0" fontId="1" fillId="2" borderId="1" xfId="0" applyFont="1" applyFill="1" applyBorder="1" applyAlignment="1">
      <alignment vertical="center"/>
    </xf>
    <xf numFmtId="2" fontId="1" fillId="2" borderId="2" xfId="0" applyNumberFormat="1" applyFont="1" applyFill="1" applyBorder="1" applyAlignment="1">
      <alignment horizontal="left" vertical="center"/>
    </xf>
    <xf numFmtId="2" fontId="0" fillId="2" borderId="2" xfId="0" applyNumberFormat="1" applyFill="1" applyBorder="1" applyAlignment="1">
      <alignment horizontal="left" vertical="center"/>
    </xf>
    <xf numFmtId="2" fontId="0" fillId="2" borderId="4" xfId="0" applyNumberFormat="1" applyFill="1" applyBorder="1" applyAlignment="1">
      <alignment horizontal="left" vertical="center"/>
    </xf>
    <xf numFmtId="4" fontId="1" fillId="6" borderId="3" xfId="0" applyNumberFormat="1" applyFont="1" applyFill="1" applyBorder="1" applyAlignment="1">
      <alignment horizontal="right" vertical="center" shrinkToFit="1"/>
    </xf>
    <xf numFmtId="4" fontId="0" fillId="0" borderId="3" xfId="0" applyNumberFormat="1" applyBorder="1" applyAlignment="1" applyProtection="1">
      <alignment horizontal="right" vertical="center" shrinkToFit="1"/>
      <protection locked="0"/>
    </xf>
    <xf numFmtId="4" fontId="1" fillId="6" borderId="3" xfId="0" applyNumberFormat="1" applyFont="1" applyFill="1" applyBorder="1" applyAlignment="1" applyProtection="1">
      <alignment horizontal="right" vertical="center" shrinkToFit="1"/>
      <protection locked="0"/>
    </xf>
    <xf numFmtId="4" fontId="21" fillId="2" borderId="3" xfId="0" applyNumberFormat="1" applyFont="1" applyFill="1" applyBorder="1" applyAlignment="1">
      <alignment horizontal="right"/>
    </xf>
    <xf numFmtId="0" fontId="11" fillId="3" borderId="1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18" fillId="2" borderId="5" xfId="0" applyFont="1" applyFill="1" applyBorder="1" applyAlignment="1">
      <alignment horizontal="left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 wrapText="1"/>
    </xf>
    <xf numFmtId="0" fontId="7" fillId="2" borderId="0" xfId="0" quotePrefix="1" applyFont="1" applyFill="1" applyAlignment="1">
      <alignment horizontal="left" wrapText="1"/>
    </xf>
    <xf numFmtId="0" fontId="6" fillId="3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0" fontId="11" fillId="3" borderId="3" xfId="0" quotePrefix="1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6" fillId="0" borderId="3" xfId="0" quotePrefix="1" applyFont="1" applyBorder="1" applyAlignment="1">
      <alignment horizont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15" fillId="0" borderId="2" xfId="0" quotePrefix="1" applyFont="1" applyBorder="1" applyAlignment="1">
      <alignment horizontal="center" wrapText="1"/>
    </xf>
    <xf numFmtId="0" fontId="15" fillId="0" borderId="4" xfId="0" quotePrefix="1" applyFont="1" applyBorder="1" applyAlignment="1">
      <alignment horizont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3" fillId="2" borderId="0" xfId="0" applyFont="1" applyFill="1" applyAlignment="1">
      <alignment vertic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7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wrapText="1"/>
    </xf>
    <xf numFmtId="0" fontId="11" fillId="0" borderId="1" xfId="0" quotePrefix="1" applyFont="1" applyBorder="1" applyAlignment="1">
      <alignment horizontal="left" vertical="center"/>
    </xf>
    <xf numFmtId="0" fontId="11" fillId="0" borderId="2" xfId="0" quotePrefix="1" applyFont="1" applyBorder="1" applyAlignment="1">
      <alignment horizontal="left" vertical="center"/>
    </xf>
    <xf numFmtId="0" fontId="11" fillId="0" borderId="4" xfId="0" quotePrefix="1" applyFont="1" applyBorder="1" applyAlignment="1">
      <alignment horizontal="left" vertical="center"/>
    </xf>
    <xf numFmtId="0" fontId="11" fillId="3" borderId="1" xfId="0" quotePrefix="1" applyFont="1" applyFill="1" applyBorder="1" applyAlignment="1">
      <alignment horizontal="left" vertical="center" wrapText="1"/>
    </xf>
    <xf numFmtId="0" fontId="11" fillId="3" borderId="2" xfId="0" quotePrefix="1" applyFont="1" applyFill="1" applyBorder="1" applyAlignment="1">
      <alignment horizontal="left" vertical="center" wrapText="1"/>
    </xf>
    <xf numFmtId="0" fontId="11" fillId="3" borderId="4" xfId="0" quotePrefix="1" applyFont="1" applyFill="1" applyBorder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1" fillId="0" borderId="2" xfId="0" quotePrefix="1" applyFont="1" applyBorder="1" applyAlignment="1">
      <alignment horizontal="left" vertical="center" wrapText="1"/>
    </xf>
    <xf numFmtId="0" fontId="11" fillId="0" borderId="4" xfId="0" quotePrefix="1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0" fillId="2" borderId="3" xfId="0" applyFill="1" applyBorder="1"/>
    <xf numFmtId="0" fontId="1" fillId="5" borderId="1" xfId="0" applyFont="1" applyFill="1" applyBorder="1" applyAlignment="1">
      <alignment vertical="center"/>
    </xf>
    <xf numFmtId="0" fontId="1" fillId="5" borderId="2" xfId="0" applyFont="1" applyFill="1" applyBorder="1" applyAlignment="1">
      <alignment vertical="center"/>
    </xf>
    <xf numFmtId="0" fontId="20" fillId="2" borderId="2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0" fontId="0" fillId="7" borderId="2" xfId="0" applyFill="1" applyBorder="1" applyAlignment="1">
      <alignment vertical="center"/>
    </xf>
    <xf numFmtId="0" fontId="1" fillId="5" borderId="4" xfId="0" applyFont="1" applyFill="1" applyBorder="1" applyAlignment="1">
      <alignment vertic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4" xfId="0" applyBorder="1"/>
  </cellXfs>
  <cellStyles count="1">
    <cellStyle name="Normalno" xfId="0" builtinId="0"/>
  </cellStyles>
  <dxfs count="2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34"/>
  <sheetViews>
    <sheetView topLeftCell="A13" zoomScaleNormal="100" workbookViewId="0">
      <selection activeCell="J13" sqref="J13"/>
    </sheetView>
  </sheetViews>
  <sheetFormatPr defaultRowHeight="15" x14ac:dyDescent="0.25"/>
  <cols>
    <col min="6" max="9" width="25.28515625" customWidth="1"/>
    <col min="10" max="10" width="9.7109375" customWidth="1"/>
  </cols>
  <sheetData>
    <row r="1" spans="2:11" ht="41.25" customHeight="1" x14ac:dyDescent="0.25">
      <c r="B1" s="151" t="s">
        <v>92</v>
      </c>
      <c r="C1" s="151"/>
      <c r="D1" s="151"/>
      <c r="E1" s="151"/>
      <c r="F1" s="151"/>
      <c r="G1" s="151"/>
      <c r="H1" s="151"/>
      <c r="I1" s="151"/>
      <c r="J1" s="151"/>
      <c r="K1" s="151"/>
    </row>
    <row r="2" spans="2:11" ht="15.75" x14ac:dyDescent="0.25">
      <c r="B2" s="151" t="s">
        <v>8</v>
      </c>
      <c r="C2" s="151"/>
      <c r="D2" s="151"/>
      <c r="E2" s="151"/>
      <c r="F2" s="151"/>
      <c r="G2" s="151"/>
      <c r="H2" s="151"/>
      <c r="I2" s="163"/>
      <c r="J2" s="163"/>
      <c r="K2" s="23"/>
    </row>
    <row r="3" spans="2:11" ht="19.5" customHeight="1" x14ac:dyDescent="0.25">
      <c r="B3" s="167"/>
      <c r="C3" s="167"/>
      <c r="D3" s="167"/>
      <c r="E3" s="24"/>
      <c r="F3" s="24"/>
      <c r="G3" s="24"/>
      <c r="H3" s="24"/>
      <c r="I3" s="25"/>
      <c r="J3" s="25"/>
      <c r="K3" s="23"/>
    </row>
    <row r="4" spans="2:11" ht="18" customHeight="1" x14ac:dyDescent="0.25">
      <c r="B4" s="151" t="s">
        <v>32</v>
      </c>
      <c r="C4" s="168"/>
      <c r="D4" s="168"/>
      <c r="E4" s="168"/>
      <c r="F4" s="168"/>
      <c r="G4" s="168"/>
      <c r="H4" s="168"/>
      <c r="I4" s="168"/>
      <c r="J4" s="168"/>
      <c r="K4" s="23"/>
    </row>
    <row r="5" spans="2:11" ht="18" customHeight="1" x14ac:dyDescent="0.25">
      <c r="B5" s="26"/>
      <c r="C5" s="27"/>
      <c r="D5" s="27"/>
      <c r="E5" s="27"/>
      <c r="F5" s="27"/>
      <c r="G5" s="27"/>
      <c r="H5" s="27"/>
      <c r="I5" s="27"/>
      <c r="J5" s="27"/>
      <c r="K5" s="23"/>
    </row>
    <row r="6" spans="2:11" x14ac:dyDescent="0.25">
      <c r="B6" s="141" t="s">
        <v>39</v>
      </c>
      <c r="C6" s="141"/>
      <c r="D6" s="141"/>
      <c r="E6" s="141"/>
      <c r="F6" s="141"/>
      <c r="G6" s="28"/>
      <c r="H6" s="28"/>
      <c r="I6" s="28"/>
      <c r="J6" s="29"/>
      <c r="K6" s="23"/>
    </row>
    <row r="7" spans="2:11" ht="25.5" customHeight="1" x14ac:dyDescent="0.25">
      <c r="B7" s="164" t="s">
        <v>6</v>
      </c>
      <c r="C7" s="165"/>
      <c r="D7" s="165"/>
      <c r="E7" s="165"/>
      <c r="F7" s="166"/>
      <c r="G7" s="12" t="s">
        <v>93</v>
      </c>
      <c r="H7" s="1" t="s">
        <v>94</v>
      </c>
      <c r="I7" s="12" t="s">
        <v>95</v>
      </c>
      <c r="J7" s="1" t="s">
        <v>10</v>
      </c>
      <c r="K7" s="1" t="s">
        <v>23</v>
      </c>
    </row>
    <row r="8" spans="2:11" s="15" customFormat="1" ht="11.25" x14ac:dyDescent="0.2">
      <c r="B8" s="154">
        <v>1</v>
      </c>
      <c r="C8" s="155"/>
      <c r="D8" s="155"/>
      <c r="E8" s="155"/>
      <c r="F8" s="156"/>
      <c r="G8" s="14">
        <v>2</v>
      </c>
      <c r="H8" s="13">
        <v>3</v>
      </c>
      <c r="I8" s="13">
        <v>4</v>
      </c>
      <c r="J8" s="13" t="s">
        <v>42</v>
      </c>
      <c r="K8" s="13" t="s">
        <v>43</v>
      </c>
    </row>
    <row r="9" spans="2:11" ht="15" customHeight="1" x14ac:dyDescent="0.25">
      <c r="B9" s="157" t="s">
        <v>0</v>
      </c>
      <c r="C9" s="158"/>
      <c r="D9" s="158"/>
      <c r="E9" s="158"/>
      <c r="F9" s="159"/>
      <c r="G9" s="44">
        <v>471662.42</v>
      </c>
      <c r="H9" s="44">
        <f>H10+H11</f>
        <v>1003485.31</v>
      </c>
      <c r="I9" s="44">
        <v>513274.21</v>
      </c>
      <c r="J9" s="10">
        <v>207</v>
      </c>
      <c r="K9" s="10">
        <f>I9/H9*100</f>
        <v>51.149150354776992</v>
      </c>
    </row>
    <row r="10" spans="2:11" ht="15" customHeight="1" x14ac:dyDescent="0.25">
      <c r="B10" s="160" t="s">
        <v>25</v>
      </c>
      <c r="C10" s="161"/>
      <c r="D10" s="161"/>
      <c r="E10" s="161"/>
      <c r="F10" s="162"/>
      <c r="G10" s="44">
        <v>471645.49</v>
      </c>
      <c r="H10" s="42">
        <v>1003423.54</v>
      </c>
      <c r="I10" s="44">
        <v>513274.21</v>
      </c>
      <c r="J10" s="10">
        <f t="shared" ref="J10:J12" si="0">I10/G10*100</f>
        <v>108.82627330964196</v>
      </c>
      <c r="K10" s="10">
        <f>I10/I13*100</f>
        <v>100</v>
      </c>
    </row>
    <row r="11" spans="2:11" x14ac:dyDescent="0.25">
      <c r="B11" s="169" t="s">
        <v>26</v>
      </c>
      <c r="C11" s="170"/>
      <c r="D11" s="170"/>
      <c r="E11" s="170"/>
      <c r="F11" s="171"/>
      <c r="G11" s="39">
        <v>16.93</v>
      </c>
      <c r="H11" s="39">
        <v>61.77</v>
      </c>
      <c r="I11" s="39">
        <v>0</v>
      </c>
      <c r="J11" s="10">
        <v>0</v>
      </c>
      <c r="K11" s="10">
        <v>0</v>
      </c>
    </row>
    <row r="12" spans="2:11" x14ac:dyDescent="0.25">
      <c r="B12" s="138" t="s">
        <v>1</v>
      </c>
      <c r="C12" s="139"/>
      <c r="D12" s="139"/>
      <c r="E12" s="139"/>
      <c r="F12" s="140"/>
      <c r="G12" s="44">
        <v>471662.42</v>
      </c>
      <c r="H12" s="44">
        <f>H13+H14</f>
        <v>1003485.31</v>
      </c>
      <c r="I12" s="44">
        <v>513274.21</v>
      </c>
      <c r="J12" s="10">
        <f t="shared" si="0"/>
        <v>108.82236706498686</v>
      </c>
      <c r="K12" s="10">
        <f t="shared" ref="K12:K14" si="1">I12/H12*100</f>
        <v>51.149150354776992</v>
      </c>
    </row>
    <row r="13" spans="2:11" ht="15" customHeight="1" x14ac:dyDescent="0.25">
      <c r="B13" s="175" t="s">
        <v>27</v>
      </c>
      <c r="C13" s="176"/>
      <c r="D13" s="176"/>
      <c r="E13" s="176"/>
      <c r="F13" s="177"/>
      <c r="G13" s="44">
        <v>458518.53</v>
      </c>
      <c r="H13" s="44">
        <v>985072.89</v>
      </c>
      <c r="I13" s="44">
        <v>513274.21</v>
      </c>
      <c r="J13" s="10">
        <f>I13/G13*100</f>
        <v>111.9418685216495</v>
      </c>
      <c r="K13" s="10">
        <f>I13/H13*100</f>
        <v>52.105201067912851</v>
      </c>
    </row>
    <row r="14" spans="2:11" x14ac:dyDescent="0.25">
      <c r="B14" s="169" t="s">
        <v>28</v>
      </c>
      <c r="C14" s="170"/>
      <c r="D14" s="170"/>
      <c r="E14" s="170"/>
      <c r="F14" s="171"/>
      <c r="G14" s="39">
        <v>13143.89</v>
      </c>
      <c r="H14" s="39">
        <v>18412.419999999998</v>
      </c>
      <c r="I14" s="39">
        <v>0</v>
      </c>
      <c r="J14" s="10">
        <v>0</v>
      </c>
      <c r="K14" s="10">
        <f t="shared" si="1"/>
        <v>0</v>
      </c>
    </row>
    <row r="15" spans="2:11" ht="15" customHeight="1" x14ac:dyDescent="0.25">
      <c r="B15" s="172" t="s">
        <v>36</v>
      </c>
      <c r="C15" s="173"/>
      <c r="D15" s="173"/>
      <c r="E15" s="173"/>
      <c r="F15" s="174"/>
      <c r="G15" s="44">
        <v>0</v>
      </c>
      <c r="H15" s="45">
        <v>0</v>
      </c>
      <c r="I15" s="45">
        <v>0</v>
      </c>
      <c r="J15" s="10">
        <v>0</v>
      </c>
      <c r="K15" s="10">
        <v>0</v>
      </c>
    </row>
    <row r="16" spans="2:11" ht="18" x14ac:dyDescent="0.25">
      <c r="B16" s="24"/>
      <c r="C16" s="30"/>
      <c r="D16" s="30"/>
      <c r="E16" s="30"/>
      <c r="F16" s="30"/>
      <c r="G16" s="30"/>
      <c r="H16" s="31"/>
      <c r="I16" s="31"/>
      <c r="J16" s="31"/>
      <c r="K16" s="31"/>
    </row>
    <row r="17" spans="2:22" ht="18" customHeight="1" x14ac:dyDescent="0.25">
      <c r="B17" s="141" t="s">
        <v>35</v>
      </c>
      <c r="C17" s="141"/>
      <c r="D17" s="141"/>
      <c r="E17" s="141"/>
      <c r="F17" s="141"/>
      <c r="G17" s="30"/>
      <c r="H17" s="31"/>
      <c r="I17" s="31"/>
      <c r="J17" s="31"/>
      <c r="K17" s="31"/>
    </row>
    <row r="18" spans="2:22" ht="25.5" x14ac:dyDescent="0.25">
      <c r="B18" s="152" t="s">
        <v>6</v>
      </c>
      <c r="C18" s="152"/>
      <c r="D18" s="152"/>
      <c r="E18" s="152"/>
      <c r="F18" s="152"/>
      <c r="G18" s="12" t="s">
        <v>93</v>
      </c>
      <c r="H18" s="1" t="s">
        <v>94</v>
      </c>
      <c r="I18" s="12" t="s">
        <v>95</v>
      </c>
      <c r="J18" s="1" t="s">
        <v>10</v>
      </c>
      <c r="K18" s="1" t="s">
        <v>23</v>
      </c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2:22" s="15" customFormat="1" ht="11.25" x14ac:dyDescent="0.2">
      <c r="B19" s="153">
        <v>1</v>
      </c>
      <c r="C19" s="153"/>
      <c r="D19" s="153"/>
      <c r="E19" s="153"/>
      <c r="F19" s="153"/>
      <c r="G19" s="14">
        <v>2</v>
      </c>
      <c r="H19" s="13">
        <v>3</v>
      </c>
      <c r="I19" s="13">
        <v>4</v>
      </c>
      <c r="J19" s="13" t="s">
        <v>42</v>
      </c>
      <c r="K19" s="13" t="s">
        <v>43</v>
      </c>
    </row>
    <row r="20" spans="2:22" ht="15.75" customHeight="1" x14ac:dyDescent="0.25">
      <c r="B20" s="147" t="s">
        <v>29</v>
      </c>
      <c r="C20" s="147"/>
      <c r="D20" s="147"/>
      <c r="E20" s="147"/>
      <c r="F20" s="147"/>
      <c r="G20" s="9"/>
      <c r="H20" s="9"/>
      <c r="I20" s="9"/>
      <c r="J20" s="9"/>
      <c r="K20" s="9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2:22" x14ac:dyDescent="0.25">
      <c r="B21" s="147" t="s">
        <v>30</v>
      </c>
      <c r="C21" s="148"/>
      <c r="D21" s="148"/>
      <c r="E21" s="148"/>
      <c r="F21" s="148"/>
      <c r="G21" s="9"/>
      <c r="H21" s="9"/>
      <c r="I21" s="9"/>
      <c r="J21" s="9"/>
      <c r="K21" s="9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2:22" s="23" customFormat="1" ht="15" customHeight="1" x14ac:dyDescent="0.25">
      <c r="B22" s="146" t="s">
        <v>31</v>
      </c>
      <c r="C22" s="146"/>
      <c r="D22" s="146"/>
      <c r="E22" s="146"/>
      <c r="F22" s="146"/>
      <c r="G22" s="10"/>
      <c r="H22" s="10"/>
      <c r="I22" s="10"/>
      <c r="J22" s="10"/>
      <c r="K22" s="10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2:22" s="23" customFormat="1" ht="15" customHeight="1" x14ac:dyDescent="0.25">
      <c r="B23" s="146" t="s">
        <v>33</v>
      </c>
      <c r="C23" s="146"/>
      <c r="D23" s="146"/>
      <c r="E23" s="146"/>
      <c r="F23" s="146"/>
      <c r="G23" s="10"/>
      <c r="H23" s="10"/>
      <c r="I23" s="10"/>
      <c r="J23" s="10"/>
      <c r="K23" s="10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2:22" x14ac:dyDescent="0.25">
      <c r="B24" s="149" t="s">
        <v>38</v>
      </c>
      <c r="C24" s="150"/>
      <c r="D24" s="150"/>
      <c r="E24" s="150"/>
      <c r="F24" s="150"/>
      <c r="G24" s="10"/>
      <c r="H24" s="10"/>
      <c r="I24" s="10"/>
      <c r="J24" s="10"/>
      <c r="K24" s="10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2:22" ht="11.25" customHeight="1" x14ac:dyDescent="0.25">
      <c r="B25" s="32"/>
      <c r="C25" s="33"/>
      <c r="D25" s="33"/>
      <c r="E25" s="33"/>
      <c r="F25" s="33"/>
      <c r="G25" s="34"/>
      <c r="H25" s="34"/>
      <c r="I25" s="34"/>
      <c r="J25" s="34"/>
      <c r="K25" s="23"/>
    </row>
    <row r="26" spans="2:22" ht="23.25" customHeight="1" x14ac:dyDescent="0.25">
      <c r="B26" s="145" t="s">
        <v>37</v>
      </c>
      <c r="C26" s="145"/>
      <c r="D26" s="145"/>
      <c r="E26" s="145"/>
      <c r="F26" s="145"/>
      <c r="G26" s="145"/>
      <c r="H26" s="145"/>
      <c r="I26" s="145"/>
      <c r="J26" s="145"/>
      <c r="K26" s="145"/>
    </row>
    <row r="27" spans="2:22" ht="10.5" customHeight="1" x14ac:dyDescent="0.25"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2:22" hidden="1" x14ac:dyDescent="0.25">
      <c r="B28" s="142"/>
      <c r="C28" s="142"/>
      <c r="D28" s="142"/>
      <c r="E28" s="142"/>
      <c r="F28" s="142"/>
      <c r="G28" s="142"/>
      <c r="H28" s="142"/>
      <c r="I28" s="142"/>
      <c r="J28" s="142"/>
      <c r="K28" s="142"/>
    </row>
    <row r="29" spans="2:22" hidden="1" x14ac:dyDescent="0.25">
      <c r="B29" s="142"/>
      <c r="C29" s="142"/>
      <c r="D29" s="142"/>
      <c r="E29" s="142"/>
      <c r="F29" s="142"/>
      <c r="G29" s="142"/>
      <c r="H29" s="142"/>
      <c r="I29" s="142"/>
      <c r="J29" s="142"/>
      <c r="K29" s="142"/>
    </row>
    <row r="30" spans="2:22" ht="15" customHeight="1" x14ac:dyDescent="0.25">
      <c r="B30" s="142" t="s">
        <v>40</v>
      </c>
      <c r="C30" s="142"/>
      <c r="D30" s="142"/>
      <c r="E30" s="142"/>
      <c r="F30" s="142"/>
      <c r="G30" s="142"/>
      <c r="H30" s="142"/>
      <c r="I30" s="142"/>
      <c r="J30" s="142"/>
      <c r="K30" s="142"/>
    </row>
    <row r="31" spans="2:22" ht="36.75" customHeight="1" x14ac:dyDescent="0.25">
      <c r="B31" s="142"/>
      <c r="C31" s="142"/>
      <c r="D31" s="142"/>
      <c r="E31" s="142"/>
      <c r="F31" s="142"/>
      <c r="G31" s="142"/>
      <c r="H31" s="142"/>
      <c r="I31" s="142"/>
      <c r="J31" s="142"/>
      <c r="K31" s="142"/>
    </row>
    <row r="32" spans="2:22" x14ac:dyDescent="0.25">
      <c r="B32" s="144"/>
      <c r="C32" s="144"/>
      <c r="D32" s="144"/>
      <c r="E32" s="144"/>
      <c r="F32" s="144"/>
      <c r="G32" s="144"/>
      <c r="H32" s="144"/>
      <c r="I32" s="144"/>
      <c r="J32" s="144"/>
    </row>
    <row r="33" spans="2:11" ht="15" customHeight="1" x14ac:dyDescent="0.25">
      <c r="B33" s="143" t="s">
        <v>41</v>
      </c>
      <c r="C33" s="143"/>
      <c r="D33" s="143"/>
      <c r="E33" s="143"/>
      <c r="F33" s="143"/>
      <c r="G33" s="143"/>
      <c r="H33" s="143"/>
      <c r="I33" s="143"/>
      <c r="J33" s="143"/>
      <c r="K33" s="143"/>
    </row>
    <row r="34" spans="2:11" x14ac:dyDescent="0.25">
      <c r="B34" s="143"/>
      <c r="C34" s="143"/>
      <c r="D34" s="143"/>
      <c r="E34" s="143"/>
      <c r="F34" s="143"/>
      <c r="G34" s="143"/>
      <c r="H34" s="143"/>
      <c r="I34" s="143"/>
      <c r="J34" s="143"/>
      <c r="K34" s="143"/>
    </row>
  </sheetData>
  <mergeCells count="29">
    <mergeCell ref="B1:K1"/>
    <mergeCell ref="B6:F6"/>
    <mergeCell ref="B18:F18"/>
    <mergeCell ref="B19:F19"/>
    <mergeCell ref="B20:F20"/>
    <mergeCell ref="B8:F8"/>
    <mergeCell ref="B9:F9"/>
    <mergeCell ref="B10:F10"/>
    <mergeCell ref="B2:J2"/>
    <mergeCell ref="B7:F7"/>
    <mergeCell ref="B3:D3"/>
    <mergeCell ref="B4:J4"/>
    <mergeCell ref="B11:F11"/>
    <mergeCell ref="B15:F15"/>
    <mergeCell ref="B13:F13"/>
    <mergeCell ref="B14:F14"/>
    <mergeCell ref="B12:F12"/>
    <mergeCell ref="B17:F17"/>
    <mergeCell ref="B28:K28"/>
    <mergeCell ref="B30:K31"/>
    <mergeCell ref="B33:K34"/>
    <mergeCell ref="B32:F32"/>
    <mergeCell ref="G32:J32"/>
    <mergeCell ref="B26:K26"/>
    <mergeCell ref="B22:F22"/>
    <mergeCell ref="B21:F21"/>
    <mergeCell ref="B23:F23"/>
    <mergeCell ref="B24:F24"/>
    <mergeCell ref="B29:K29"/>
  </mergeCells>
  <pageMargins left="0.7" right="0.7" top="0.75" bottom="0.75" header="0.3" footer="0.3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56"/>
  <sheetViews>
    <sheetView workbookViewId="0">
      <selection activeCell="I15" sqref="I15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44.7109375" customWidth="1"/>
    <col min="7" max="9" width="25.28515625" customWidth="1"/>
    <col min="10" max="11" width="15.7109375" customWidth="1"/>
  </cols>
  <sheetData>
    <row r="1" spans="2:11" ht="18" customHeight="1" x14ac:dyDescent="0.25">
      <c r="B1" s="2"/>
      <c r="C1" s="2"/>
      <c r="D1" s="2"/>
      <c r="E1" s="2"/>
      <c r="F1" s="2"/>
      <c r="G1" s="2"/>
      <c r="H1" s="2"/>
      <c r="I1" s="2"/>
      <c r="J1" s="2"/>
    </row>
    <row r="2" spans="2:11" ht="15.75" customHeight="1" x14ac:dyDescent="0.25">
      <c r="B2" s="151" t="s">
        <v>8</v>
      </c>
      <c r="C2" s="151"/>
      <c r="D2" s="151"/>
      <c r="E2" s="151"/>
      <c r="F2" s="151"/>
      <c r="G2" s="151"/>
      <c r="H2" s="151"/>
      <c r="I2" s="151"/>
      <c r="J2" s="151"/>
      <c r="K2" s="151"/>
    </row>
    <row r="3" spans="2:11" ht="18" x14ac:dyDescent="0.25">
      <c r="B3" s="24"/>
      <c r="C3" s="24"/>
      <c r="D3" s="24"/>
      <c r="E3" s="24"/>
      <c r="F3" s="24"/>
      <c r="G3" s="24"/>
      <c r="H3" s="24"/>
      <c r="I3" s="25"/>
      <c r="J3" s="25"/>
      <c r="K3" s="23"/>
    </row>
    <row r="4" spans="2:11" ht="18" customHeight="1" x14ac:dyDescent="0.25">
      <c r="B4" s="151" t="s">
        <v>34</v>
      </c>
      <c r="C4" s="151"/>
      <c r="D4" s="151"/>
      <c r="E4" s="151"/>
      <c r="F4" s="151"/>
      <c r="G4" s="151"/>
      <c r="H4" s="151"/>
      <c r="I4" s="151"/>
      <c r="J4" s="151"/>
      <c r="K4" s="151"/>
    </row>
    <row r="5" spans="2:11" ht="18" x14ac:dyDescent="0.25">
      <c r="B5" s="24"/>
      <c r="C5" s="24"/>
      <c r="D5" s="24"/>
      <c r="E5" s="24"/>
      <c r="F5" s="24"/>
      <c r="G5" s="24"/>
      <c r="H5" s="24"/>
      <c r="I5" s="25"/>
      <c r="J5" s="25"/>
      <c r="K5" s="23"/>
    </row>
    <row r="6" spans="2:11" ht="15.75" customHeight="1" x14ac:dyDescent="0.25">
      <c r="B6" s="151" t="s">
        <v>11</v>
      </c>
      <c r="C6" s="151"/>
      <c r="D6" s="151"/>
      <c r="E6" s="151"/>
      <c r="F6" s="151"/>
      <c r="G6" s="151"/>
      <c r="H6" s="151"/>
      <c r="I6" s="151"/>
      <c r="J6" s="151"/>
      <c r="K6" s="151"/>
    </row>
    <row r="7" spans="2:11" ht="18" x14ac:dyDescent="0.25">
      <c r="B7" s="24"/>
      <c r="C7" s="24"/>
      <c r="D7" s="24"/>
      <c r="E7" s="24"/>
      <c r="F7" s="24"/>
      <c r="G7" s="24"/>
      <c r="H7" s="24"/>
      <c r="I7" s="25"/>
      <c r="J7" s="25"/>
      <c r="K7" s="23"/>
    </row>
    <row r="8" spans="2:11" ht="32.25" customHeight="1" x14ac:dyDescent="0.25">
      <c r="B8" s="178" t="s">
        <v>6</v>
      </c>
      <c r="C8" s="179"/>
      <c r="D8" s="179"/>
      <c r="E8" s="179"/>
      <c r="F8" s="180"/>
      <c r="G8" s="36" t="s">
        <v>93</v>
      </c>
      <c r="H8" s="21" t="s">
        <v>94</v>
      </c>
      <c r="I8" s="36" t="s">
        <v>95</v>
      </c>
      <c r="J8" s="21" t="s">
        <v>10</v>
      </c>
      <c r="K8" s="21" t="s">
        <v>23</v>
      </c>
    </row>
    <row r="9" spans="2:11" s="15" customFormat="1" ht="11.25" x14ac:dyDescent="0.2">
      <c r="B9" s="181">
        <v>1</v>
      </c>
      <c r="C9" s="182"/>
      <c r="D9" s="182"/>
      <c r="E9" s="182"/>
      <c r="F9" s="183"/>
      <c r="G9" s="22">
        <v>2</v>
      </c>
      <c r="H9" s="22">
        <v>3</v>
      </c>
      <c r="I9" s="22">
        <v>4</v>
      </c>
      <c r="J9" s="35" t="s">
        <v>42</v>
      </c>
      <c r="K9" s="35" t="s">
        <v>43</v>
      </c>
    </row>
    <row r="10" spans="2:11" x14ac:dyDescent="0.25">
      <c r="B10" s="50"/>
      <c r="C10" s="50"/>
      <c r="D10" s="50"/>
      <c r="E10" s="50"/>
      <c r="F10" s="50" t="s">
        <v>24</v>
      </c>
      <c r="G10" s="51">
        <f>G12+G13+G14+G15</f>
        <v>471662.42</v>
      </c>
      <c r="H10" s="51">
        <f>H12+H13+H14+H15+H16</f>
        <v>1003485.3099999999</v>
      </c>
      <c r="I10" s="51">
        <f>I12+I13+I14+I15</f>
        <v>513274.20999999996</v>
      </c>
      <c r="J10" s="51">
        <f>I10/G10*100</f>
        <v>108.82236706498685</v>
      </c>
      <c r="K10" s="51">
        <f>I10/H10*100</f>
        <v>51.149150354776992</v>
      </c>
    </row>
    <row r="11" spans="2:11" ht="15.75" customHeight="1" x14ac:dyDescent="0.25">
      <c r="B11" s="50">
        <v>6</v>
      </c>
      <c r="C11" s="50"/>
      <c r="D11" s="50"/>
      <c r="E11" s="50"/>
      <c r="F11" s="50" t="s">
        <v>2</v>
      </c>
      <c r="G11" s="51"/>
      <c r="H11" s="51"/>
      <c r="I11" s="51"/>
      <c r="J11" s="51"/>
      <c r="K11" s="51"/>
    </row>
    <row r="12" spans="2:11" ht="25.5" x14ac:dyDescent="0.25">
      <c r="B12" s="4"/>
      <c r="C12" s="7">
        <v>63</v>
      </c>
      <c r="D12" s="7"/>
      <c r="E12" s="7"/>
      <c r="F12" s="7" t="s">
        <v>12</v>
      </c>
      <c r="G12" s="40">
        <v>389255.47</v>
      </c>
      <c r="H12" s="42">
        <v>875790.5</v>
      </c>
      <c r="I12" s="42">
        <v>410785.91</v>
      </c>
      <c r="J12" s="39">
        <f t="shared" ref="J12:J16" si="0">I12/G12*100</f>
        <v>105.53118495675859</v>
      </c>
      <c r="K12" s="39">
        <f t="shared" ref="K12:K15" si="1">I12/H12*100</f>
        <v>46.904586199553428</v>
      </c>
    </row>
    <row r="13" spans="2:11" x14ac:dyDescent="0.25">
      <c r="B13" s="4"/>
      <c r="C13" s="7">
        <v>65</v>
      </c>
      <c r="D13" s="7"/>
      <c r="E13" s="7"/>
      <c r="F13" s="7" t="s">
        <v>58</v>
      </c>
      <c r="G13" s="40">
        <v>440.5</v>
      </c>
      <c r="H13" s="43">
        <v>18881.32</v>
      </c>
      <c r="I13" s="43">
        <v>18881.32</v>
      </c>
      <c r="J13" s="39">
        <f t="shared" si="0"/>
        <v>4286.338251986379</v>
      </c>
      <c r="K13" s="39">
        <f t="shared" si="1"/>
        <v>100</v>
      </c>
    </row>
    <row r="14" spans="2:11" ht="25.5" x14ac:dyDescent="0.25">
      <c r="B14" s="5"/>
      <c r="C14" s="5">
        <v>66</v>
      </c>
      <c r="D14" s="6"/>
      <c r="E14" s="6"/>
      <c r="F14" s="7" t="s">
        <v>89</v>
      </c>
      <c r="G14" s="40">
        <v>16.93</v>
      </c>
      <c r="H14" s="40">
        <v>1500</v>
      </c>
      <c r="I14" s="43">
        <v>33.81</v>
      </c>
      <c r="J14" s="39">
        <f t="shared" si="0"/>
        <v>199.70466627288837</v>
      </c>
      <c r="K14" s="39">
        <f t="shared" si="1"/>
        <v>2.254</v>
      </c>
    </row>
    <row r="15" spans="2:11" x14ac:dyDescent="0.25">
      <c r="B15" s="11"/>
      <c r="C15" s="5">
        <v>67</v>
      </c>
      <c r="D15" s="6"/>
      <c r="E15" s="6"/>
      <c r="F15" s="7" t="s">
        <v>57</v>
      </c>
      <c r="G15" s="40">
        <v>81949.52</v>
      </c>
      <c r="H15" s="40">
        <v>107251.72</v>
      </c>
      <c r="I15" s="43">
        <v>83573.17</v>
      </c>
      <c r="J15" s="39">
        <f t="shared" si="0"/>
        <v>101.98128067132058</v>
      </c>
      <c r="K15" s="39">
        <f t="shared" si="1"/>
        <v>77.922451966271495</v>
      </c>
    </row>
    <row r="16" spans="2:11" x14ac:dyDescent="0.25">
      <c r="B16" s="11"/>
      <c r="C16" s="5">
        <v>72</v>
      </c>
      <c r="D16" s="6"/>
      <c r="E16" s="6"/>
      <c r="F16" s="7" t="s">
        <v>97</v>
      </c>
      <c r="G16" s="40">
        <v>16.93</v>
      </c>
      <c r="H16" s="40">
        <v>61.77</v>
      </c>
      <c r="I16" s="43">
        <v>0</v>
      </c>
      <c r="J16" s="39">
        <f t="shared" si="0"/>
        <v>0</v>
      </c>
      <c r="K16" s="39">
        <v>0</v>
      </c>
    </row>
    <row r="17" spans="2:11" x14ac:dyDescent="0.25">
      <c r="B17" s="184"/>
      <c r="C17" s="184"/>
      <c r="D17" s="184"/>
      <c r="E17" s="184"/>
      <c r="F17" s="184"/>
      <c r="G17" s="40"/>
      <c r="H17" s="40"/>
      <c r="I17" s="43"/>
      <c r="J17" s="16"/>
      <c r="K17" s="16"/>
    </row>
    <row r="18" spans="2:11" x14ac:dyDescent="0.25">
      <c r="B18" s="178" t="s">
        <v>6</v>
      </c>
      <c r="C18" s="179"/>
      <c r="D18" s="179"/>
      <c r="E18" s="179"/>
      <c r="F18" s="180"/>
      <c r="G18" s="47"/>
      <c r="H18" s="47"/>
      <c r="I18" s="48"/>
      <c r="J18" s="49"/>
      <c r="K18" s="49"/>
    </row>
    <row r="19" spans="2:11" x14ac:dyDescent="0.25">
      <c r="B19" s="181">
        <v>1</v>
      </c>
      <c r="C19" s="182"/>
      <c r="D19" s="182"/>
      <c r="E19" s="182"/>
      <c r="F19" s="183"/>
      <c r="G19" s="47"/>
      <c r="H19" s="47"/>
      <c r="I19" s="48"/>
      <c r="J19" s="49"/>
      <c r="K19" s="49"/>
    </row>
    <row r="20" spans="2:11" x14ac:dyDescent="0.25">
      <c r="B20" s="50"/>
      <c r="C20" s="50"/>
      <c r="D20" s="50"/>
      <c r="E20" s="50"/>
      <c r="F20" s="50" t="s">
        <v>19</v>
      </c>
      <c r="G20" s="51">
        <f>G21+G25+G52+G53+G54+G55+G56</f>
        <v>471662.42</v>
      </c>
      <c r="H20" s="51">
        <f>H21+H25+H52+H55+H56</f>
        <v>1003485.31</v>
      </c>
      <c r="I20" s="51">
        <f>I21+I25+I52+I55+I56</f>
        <v>513274.20999999996</v>
      </c>
      <c r="J20" s="51">
        <f t="shared" ref="J20:J29" si="2">I20/G20*100</f>
        <v>108.82236706498685</v>
      </c>
      <c r="K20" s="51">
        <f t="shared" ref="K20:K23" si="3">I20/H20*100</f>
        <v>51.149150354776985</v>
      </c>
    </row>
    <row r="21" spans="2:11" x14ac:dyDescent="0.25">
      <c r="B21" s="50">
        <v>3</v>
      </c>
      <c r="C21" s="50"/>
      <c r="D21" s="50"/>
      <c r="E21" s="50"/>
      <c r="F21" s="50" t="s">
        <v>3</v>
      </c>
      <c r="G21" s="51">
        <f>G22+G23+G24</f>
        <v>374486.87</v>
      </c>
      <c r="H21" s="51">
        <f>H22+H23+H24</f>
        <v>830633.91</v>
      </c>
      <c r="I21" s="51">
        <f>I22+I23+I24</f>
        <v>398516.79</v>
      </c>
      <c r="J21" s="51">
        <f t="shared" si="2"/>
        <v>106.41675901747902</v>
      </c>
      <c r="K21" s="51">
        <f t="shared" si="3"/>
        <v>47.977428467855347</v>
      </c>
    </row>
    <row r="22" spans="2:11" x14ac:dyDescent="0.25">
      <c r="B22" s="4"/>
      <c r="C22" s="7">
        <v>31</v>
      </c>
      <c r="D22" s="7"/>
      <c r="E22" s="7">
        <v>31</v>
      </c>
      <c r="F22" s="7" t="s">
        <v>4</v>
      </c>
      <c r="G22" s="40">
        <v>356292.82</v>
      </c>
      <c r="H22" s="40">
        <v>795963.63</v>
      </c>
      <c r="I22" s="43">
        <v>379954.99</v>
      </c>
      <c r="J22" s="39">
        <f t="shared" si="2"/>
        <v>106.64121438091287</v>
      </c>
      <c r="K22" s="39">
        <f t="shared" si="3"/>
        <v>47.735220012502324</v>
      </c>
    </row>
    <row r="23" spans="2:11" ht="15.75" customHeight="1" x14ac:dyDescent="0.25">
      <c r="B23" s="5"/>
      <c r="C23" s="6">
        <v>32</v>
      </c>
      <c r="D23" s="5"/>
      <c r="E23" s="5">
        <v>3212</v>
      </c>
      <c r="F23" s="5" t="s">
        <v>82</v>
      </c>
      <c r="G23" s="40">
        <v>17214.05</v>
      </c>
      <c r="H23" s="40">
        <v>32654.28</v>
      </c>
      <c r="I23" s="43">
        <v>17553.8</v>
      </c>
      <c r="J23" s="39">
        <f t="shared" si="2"/>
        <v>101.97367847775509</v>
      </c>
      <c r="K23" s="39">
        <f t="shared" si="3"/>
        <v>53.756506038412113</v>
      </c>
    </row>
    <row r="24" spans="2:11" ht="15.75" customHeight="1" x14ac:dyDescent="0.25">
      <c r="B24" s="5"/>
      <c r="C24" s="5"/>
      <c r="D24" s="5"/>
      <c r="E24" s="5">
        <v>3295</v>
      </c>
      <c r="F24" s="5" t="s">
        <v>81</v>
      </c>
      <c r="G24" s="40">
        <v>980</v>
      </c>
      <c r="H24" s="40">
        <v>2016</v>
      </c>
      <c r="I24" s="43">
        <v>1008</v>
      </c>
      <c r="J24" s="39">
        <f t="shared" si="2"/>
        <v>102.85714285714285</v>
      </c>
      <c r="K24" s="39">
        <f>I24/H24*100</f>
        <v>50</v>
      </c>
    </row>
    <row r="25" spans="2:11" x14ac:dyDescent="0.25">
      <c r="B25" s="5"/>
      <c r="C25" s="5">
        <v>32</v>
      </c>
      <c r="D25" s="6"/>
      <c r="E25" s="6"/>
      <c r="F25" s="5" t="s">
        <v>9</v>
      </c>
      <c r="G25" s="41">
        <f>G27+G28+G29+G31+G32+G33+G34+G35+G38+G39+G40+G41+G42+G43+G44+G45+G47+G48+G49+G50+G51</f>
        <v>83715.369999999981</v>
      </c>
      <c r="H25" s="41">
        <f>H26+H30+H37+H46</f>
        <v>154068.98000000001</v>
      </c>
      <c r="I25" s="37">
        <f>I26+I30+I37+I46</f>
        <v>114444.42000000001</v>
      </c>
      <c r="J25" s="39">
        <f t="shared" si="2"/>
        <v>136.70658088233984</v>
      </c>
      <c r="K25" s="39">
        <f t="shared" ref="K25:K33" si="4">I25/H25*100</f>
        <v>74.281286213486979</v>
      </c>
    </row>
    <row r="26" spans="2:11" x14ac:dyDescent="0.25">
      <c r="B26" s="5"/>
      <c r="C26" s="5"/>
      <c r="D26" s="5">
        <v>321</v>
      </c>
      <c r="E26" s="5"/>
      <c r="F26" s="11" t="s">
        <v>13</v>
      </c>
      <c r="G26" s="41">
        <f>G27+G28+G29</f>
        <v>1222.26</v>
      </c>
      <c r="H26" s="41">
        <f>H27+H28+H29</f>
        <v>3750</v>
      </c>
      <c r="I26" s="37">
        <f>I27+I28+I29</f>
        <v>1520.71</v>
      </c>
      <c r="J26" s="39">
        <f t="shared" si="2"/>
        <v>124.4178816291133</v>
      </c>
      <c r="K26" s="39">
        <f t="shared" si="4"/>
        <v>40.552266666666668</v>
      </c>
    </row>
    <row r="27" spans="2:11" x14ac:dyDescent="0.25">
      <c r="B27" s="5"/>
      <c r="C27" s="11"/>
      <c r="D27" s="5"/>
      <c r="E27" s="5">
        <v>3211</v>
      </c>
      <c r="F27" s="17" t="s">
        <v>14</v>
      </c>
      <c r="G27" s="40">
        <v>899.32</v>
      </c>
      <c r="H27" s="40">
        <v>2300</v>
      </c>
      <c r="I27" s="43">
        <v>612</v>
      </c>
      <c r="J27" s="39">
        <f t="shared" si="2"/>
        <v>68.051416625895115</v>
      </c>
      <c r="K27" s="39">
        <f t="shared" si="4"/>
        <v>26.608695652173914</v>
      </c>
    </row>
    <row r="28" spans="2:11" x14ac:dyDescent="0.25">
      <c r="B28" s="5"/>
      <c r="C28" s="11"/>
      <c r="D28" s="6"/>
      <c r="E28" s="5">
        <v>3213</v>
      </c>
      <c r="F28" s="5" t="s">
        <v>59</v>
      </c>
      <c r="G28" s="40">
        <v>141.38999999999999</v>
      </c>
      <c r="H28" s="40">
        <v>600</v>
      </c>
      <c r="I28" s="43">
        <v>247.95</v>
      </c>
      <c r="J28" s="39">
        <f t="shared" si="2"/>
        <v>175.36600891152133</v>
      </c>
      <c r="K28" s="39">
        <f t="shared" si="4"/>
        <v>41.325000000000003</v>
      </c>
    </row>
    <row r="29" spans="2:11" x14ac:dyDescent="0.25">
      <c r="B29" s="5"/>
      <c r="C29" s="11"/>
      <c r="D29" s="6"/>
      <c r="E29" s="5">
        <v>3214</v>
      </c>
      <c r="F29" s="5" t="s">
        <v>60</v>
      </c>
      <c r="G29" s="40">
        <v>181.55</v>
      </c>
      <c r="H29" s="40">
        <v>850</v>
      </c>
      <c r="I29" s="43">
        <v>660.76</v>
      </c>
      <c r="J29" s="39">
        <f t="shared" si="2"/>
        <v>363.95483337923434</v>
      </c>
      <c r="K29" s="39">
        <f t="shared" si="4"/>
        <v>77.736470588235292</v>
      </c>
    </row>
    <row r="30" spans="2:11" x14ac:dyDescent="0.25">
      <c r="B30" s="5"/>
      <c r="C30" s="5"/>
      <c r="D30" s="5">
        <v>322</v>
      </c>
      <c r="E30" s="6"/>
      <c r="F30" s="11" t="s">
        <v>61</v>
      </c>
      <c r="G30" s="41">
        <f>G31+G32+G33+G34+G35+G36</f>
        <v>26252.53</v>
      </c>
      <c r="H30" s="41">
        <f>H31+H32+H33+H34+H35+H36</f>
        <v>49415.25</v>
      </c>
      <c r="I30" s="37">
        <f>I31+I32+I33+I34+I35+I36</f>
        <v>20516.650000000001</v>
      </c>
      <c r="J30" s="39">
        <f>I30/G30*100</f>
        <v>78.151134385904911</v>
      </c>
      <c r="K30" s="39">
        <f>I30/H30*100</f>
        <v>41.518863104001298</v>
      </c>
    </row>
    <row r="31" spans="2:11" x14ac:dyDescent="0.25">
      <c r="B31" s="5"/>
      <c r="C31" s="5"/>
      <c r="D31" s="5"/>
      <c r="E31" s="5">
        <v>3221</v>
      </c>
      <c r="F31" s="5" t="s">
        <v>62</v>
      </c>
      <c r="G31" s="40">
        <v>3111.33</v>
      </c>
      <c r="H31" s="40">
        <v>9500</v>
      </c>
      <c r="I31" s="43">
        <v>2642.11</v>
      </c>
      <c r="J31" s="39">
        <f t="shared" ref="J31:J33" si="5">I31/G31*100</f>
        <v>84.918989628229738</v>
      </c>
      <c r="K31" s="39">
        <f t="shared" si="4"/>
        <v>27.811684210526316</v>
      </c>
    </row>
    <row r="32" spans="2:11" x14ac:dyDescent="0.25">
      <c r="B32" s="5"/>
      <c r="C32" s="5"/>
      <c r="D32" s="5"/>
      <c r="E32" s="5">
        <v>3222</v>
      </c>
      <c r="F32" s="5" t="s">
        <v>63</v>
      </c>
      <c r="G32" s="40">
        <v>15455.66</v>
      </c>
      <c r="H32" s="40">
        <v>27090</v>
      </c>
      <c r="I32" s="43">
        <v>11711.82</v>
      </c>
      <c r="J32" s="39">
        <f t="shared" si="5"/>
        <v>75.77689985416346</v>
      </c>
      <c r="K32" s="39">
        <f t="shared" si="4"/>
        <v>43.23300110741971</v>
      </c>
    </row>
    <row r="33" spans="2:11" x14ac:dyDescent="0.25">
      <c r="B33" s="5"/>
      <c r="C33" s="5"/>
      <c r="D33" s="5"/>
      <c r="E33" s="5">
        <v>3223</v>
      </c>
      <c r="F33" s="5" t="s">
        <v>64</v>
      </c>
      <c r="G33" s="40">
        <v>7465.41</v>
      </c>
      <c r="H33" s="40">
        <v>10750</v>
      </c>
      <c r="I33" s="43">
        <v>5177.7299999999996</v>
      </c>
      <c r="J33" s="39">
        <f t="shared" si="5"/>
        <v>69.356271122416587</v>
      </c>
      <c r="K33" s="39">
        <f t="shared" si="4"/>
        <v>48.164930232558135</v>
      </c>
    </row>
    <row r="34" spans="2:11" x14ac:dyDescent="0.25">
      <c r="B34" s="5"/>
      <c r="C34" s="5"/>
      <c r="D34" s="5"/>
      <c r="E34" s="5">
        <v>3224</v>
      </c>
      <c r="F34" s="5" t="s">
        <v>65</v>
      </c>
      <c r="G34" s="40">
        <v>220.13</v>
      </c>
      <c r="H34" s="40">
        <v>1775.25</v>
      </c>
      <c r="I34" s="43">
        <v>984.99</v>
      </c>
      <c r="J34" s="39">
        <f t="shared" ref="J34:J44" si="6">I34/G34*100</f>
        <v>447.45832008358695</v>
      </c>
      <c r="K34" s="39">
        <f t="shared" ref="K34:K38" si="7">I34/H34*100</f>
        <v>55.484579636670894</v>
      </c>
    </row>
    <row r="35" spans="2:11" x14ac:dyDescent="0.25">
      <c r="B35" s="5"/>
      <c r="C35" s="5"/>
      <c r="D35" s="5"/>
      <c r="E35" s="6">
        <v>3225</v>
      </c>
      <c r="F35" s="5" t="s">
        <v>66</v>
      </c>
      <c r="G35" s="40">
        <v>0</v>
      </c>
      <c r="H35" s="40">
        <v>0</v>
      </c>
      <c r="I35" s="43">
        <v>0</v>
      </c>
      <c r="J35" s="39">
        <v>0</v>
      </c>
      <c r="K35" s="39">
        <v>0</v>
      </c>
    </row>
    <row r="36" spans="2:11" x14ac:dyDescent="0.25">
      <c r="B36" s="5"/>
      <c r="C36" s="5"/>
      <c r="D36" s="5"/>
      <c r="E36" s="6">
        <v>3227</v>
      </c>
      <c r="F36" s="5" t="s">
        <v>67</v>
      </c>
      <c r="G36" s="40">
        <v>0</v>
      </c>
      <c r="H36" s="40">
        <v>300</v>
      </c>
      <c r="I36" s="43">
        <v>0</v>
      </c>
      <c r="J36" s="39">
        <v>0</v>
      </c>
      <c r="K36" s="39">
        <v>0</v>
      </c>
    </row>
    <row r="37" spans="2:11" x14ac:dyDescent="0.25">
      <c r="B37" s="5"/>
      <c r="C37" s="5"/>
      <c r="D37" s="5">
        <v>323</v>
      </c>
      <c r="E37" s="6"/>
      <c r="F37" s="11" t="s">
        <v>68</v>
      </c>
      <c r="G37" s="41">
        <f>G38+G39+G40+G41+G42+G43+G44+G45</f>
        <v>55299.41</v>
      </c>
      <c r="H37" s="41">
        <f>H38+H39+H40+H41+H42+H43+H44+H45</f>
        <v>95656.73000000001</v>
      </c>
      <c r="I37" s="37">
        <f>I38+I39+I40+I41+I42+I43+I44+I45</f>
        <v>86748.49</v>
      </c>
      <c r="J37" s="39">
        <f>I37/G37*100</f>
        <v>156.8705525067989</v>
      </c>
      <c r="K37" s="39">
        <f>I37/H37*100</f>
        <v>90.687283581615219</v>
      </c>
    </row>
    <row r="38" spans="2:11" x14ac:dyDescent="0.25">
      <c r="B38" s="5"/>
      <c r="C38" s="5"/>
      <c r="D38" s="5"/>
      <c r="E38" s="5">
        <v>3231</v>
      </c>
      <c r="F38" s="5" t="s">
        <v>69</v>
      </c>
      <c r="G38" s="40">
        <v>1089.01</v>
      </c>
      <c r="H38" s="40">
        <v>1800</v>
      </c>
      <c r="I38" s="43">
        <v>784</v>
      </c>
      <c r="J38" s="39">
        <f t="shared" si="6"/>
        <v>71.991992727339522</v>
      </c>
      <c r="K38" s="39">
        <f t="shared" si="7"/>
        <v>43.55555555555555</v>
      </c>
    </row>
    <row r="39" spans="2:11" x14ac:dyDescent="0.25">
      <c r="B39" s="5"/>
      <c r="C39" s="5"/>
      <c r="D39" s="5"/>
      <c r="E39" s="5">
        <v>3232</v>
      </c>
      <c r="F39" s="5" t="s">
        <v>70</v>
      </c>
      <c r="G39" s="40">
        <v>1719.29</v>
      </c>
      <c r="H39" s="40">
        <v>24106.32</v>
      </c>
      <c r="I39" s="43">
        <v>22801.86</v>
      </c>
      <c r="J39" s="39">
        <f t="shared" si="6"/>
        <v>1326.2369931774163</v>
      </c>
      <c r="K39" s="39">
        <f t="shared" ref="K39:K44" si="8">I39/H39*100</f>
        <v>94.588721961709638</v>
      </c>
    </row>
    <row r="40" spans="2:11" x14ac:dyDescent="0.25">
      <c r="B40" s="5"/>
      <c r="C40" s="5"/>
      <c r="D40" s="5"/>
      <c r="E40" s="5">
        <v>3234</v>
      </c>
      <c r="F40" s="5" t="s">
        <v>71</v>
      </c>
      <c r="G40" s="40">
        <v>938.71</v>
      </c>
      <c r="H40" s="40">
        <v>1500</v>
      </c>
      <c r="I40" s="43">
        <v>784.91</v>
      </c>
      <c r="J40" s="39">
        <f t="shared" si="6"/>
        <v>83.615813190442196</v>
      </c>
      <c r="K40" s="39">
        <f t="shared" si="8"/>
        <v>52.327333333333328</v>
      </c>
    </row>
    <row r="41" spans="2:11" x14ac:dyDescent="0.25">
      <c r="B41" s="5"/>
      <c r="C41" s="5"/>
      <c r="D41" s="5"/>
      <c r="E41" s="5">
        <v>3235</v>
      </c>
      <c r="F41" s="5" t="s">
        <v>72</v>
      </c>
      <c r="G41" s="40">
        <v>48180.6</v>
      </c>
      <c r="H41" s="40">
        <v>60050.41</v>
      </c>
      <c r="I41" s="43">
        <v>58640.95</v>
      </c>
      <c r="J41" s="39">
        <f t="shared" si="6"/>
        <v>121.7107092896311</v>
      </c>
      <c r="K41" s="39">
        <f t="shared" si="8"/>
        <v>97.652871978725869</v>
      </c>
    </row>
    <row r="42" spans="2:11" x14ac:dyDescent="0.25">
      <c r="B42" s="5"/>
      <c r="C42" s="5"/>
      <c r="D42" s="5"/>
      <c r="E42" s="5">
        <v>3236</v>
      </c>
      <c r="F42" s="5" t="s">
        <v>73</v>
      </c>
      <c r="G42" s="40">
        <v>1834.33</v>
      </c>
      <c r="H42" s="40">
        <v>1900</v>
      </c>
      <c r="I42" s="43">
        <v>113.75</v>
      </c>
      <c r="J42" s="39">
        <f t="shared" si="6"/>
        <v>6.201174270714648</v>
      </c>
      <c r="K42" s="39">
        <f t="shared" si="8"/>
        <v>5.9868421052631575</v>
      </c>
    </row>
    <row r="43" spans="2:11" x14ac:dyDescent="0.25">
      <c r="B43" s="5"/>
      <c r="C43" s="5"/>
      <c r="D43" s="5"/>
      <c r="E43" s="5">
        <v>3237</v>
      </c>
      <c r="F43" s="5" t="s">
        <v>74</v>
      </c>
      <c r="G43" s="40">
        <v>0</v>
      </c>
      <c r="H43" s="40">
        <v>1750</v>
      </c>
      <c r="I43" s="43">
        <v>1748.85</v>
      </c>
      <c r="J43" s="39">
        <v>0</v>
      </c>
      <c r="K43" s="39">
        <v>0</v>
      </c>
    </row>
    <row r="44" spans="2:11" x14ac:dyDescent="0.25">
      <c r="B44" s="5"/>
      <c r="C44" s="5"/>
      <c r="D44" s="5"/>
      <c r="E44" s="5">
        <v>3238</v>
      </c>
      <c r="F44" s="5" t="s">
        <v>75</v>
      </c>
      <c r="G44" s="40">
        <v>1537.47</v>
      </c>
      <c r="H44" s="40">
        <v>3750</v>
      </c>
      <c r="I44" s="43">
        <v>1674.17</v>
      </c>
      <c r="J44" s="39">
        <f t="shared" si="6"/>
        <v>108.89123039799151</v>
      </c>
      <c r="K44" s="39">
        <f t="shared" si="8"/>
        <v>44.644533333333335</v>
      </c>
    </row>
    <row r="45" spans="2:11" x14ac:dyDescent="0.25">
      <c r="B45" s="5"/>
      <c r="C45" s="5"/>
      <c r="D45" s="5"/>
      <c r="E45" s="5">
        <v>3239</v>
      </c>
      <c r="F45" s="5" t="s">
        <v>83</v>
      </c>
      <c r="G45" s="40">
        <v>0</v>
      </c>
      <c r="H45" s="40">
        <v>800</v>
      </c>
      <c r="I45" s="43">
        <v>200</v>
      </c>
      <c r="J45" s="39">
        <v>0</v>
      </c>
      <c r="K45" s="39">
        <f t="shared" ref="K45:K47" si="9">I45/H45*100</f>
        <v>25</v>
      </c>
    </row>
    <row r="46" spans="2:11" x14ac:dyDescent="0.25">
      <c r="B46" s="5"/>
      <c r="C46" s="5"/>
      <c r="D46" s="5">
        <v>329</v>
      </c>
      <c r="E46" s="6"/>
      <c r="F46" s="11" t="s">
        <v>76</v>
      </c>
      <c r="G46" s="41">
        <f>G47+G48+G49+G50+G51</f>
        <v>941.17</v>
      </c>
      <c r="H46" s="41">
        <f>H47+H48+H49+H50+H51</f>
        <v>5247</v>
      </c>
      <c r="I46" s="37">
        <f>I47+I48+I49+I50+I51</f>
        <v>5658.57</v>
      </c>
      <c r="J46" s="39">
        <f>I46/G46*100</f>
        <v>601.22719593697207</v>
      </c>
      <c r="K46" s="39">
        <f>I46/H46*100</f>
        <v>107.84391080617495</v>
      </c>
    </row>
    <row r="47" spans="2:11" x14ac:dyDescent="0.25">
      <c r="B47" s="5"/>
      <c r="C47" s="5"/>
      <c r="D47" s="5"/>
      <c r="E47" s="5">
        <v>3292</v>
      </c>
      <c r="F47" s="5" t="s">
        <v>77</v>
      </c>
      <c r="G47" s="40">
        <v>39.93</v>
      </c>
      <c r="H47" s="40">
        <v>179</v>
      </c>
      <c r="I47" s="43">
        <v>40.5</v>
      </c>
      <c r="J47" s="39">
        <v>0</v>
      </c>
      <c r="K47" s="39">
        <f t="shared" si="9"/>
        <v>22.625698324022348</v>
      </c>
    </row>
    <row r="48" spans="2:11" x14ac:dyDescent="0.25">
      <c r="B48" s="5"/>
      <c r="C48" s="5"/>
      <c r="D48" s="5"/>
      <c r="E48" s="5">
        <v>3293</v>
      </c>
      <c r="F48" s="5" t="s">
        <v>78</v>
      </c>
      <c r="G48" s="40">
        <v>0</v>
      </c>
      <c r="H48" s="40">
        <v>0</v>
      </c>
      <c r="I48" s="43">
        <v>0</v>
      </c>
      <c r="J48" s="39">
        <v>0</v>
      </c>
      <c r="K48" s="39">
        <v>0</v>
      </c>
    </row>
    <row r="49" spans="2:11" x14ac:dyDescent="0.25">
      <c r="B49" s="5"/>
      <c r="C49" s="5"/>
      <c r="D49" s="5"/>
      <c r="E49" s="5">
        <v>3294</v>
      </c>
      <c r="F49" s="5" t="s">
        <v>79</v>
      </c>
      <c r="G49" s="40">
        <v>108.09</v>
      </c>
      <c r="H49" s="40">
        <v>170</v>
      </c>
      <c r="I49" s="43">
        <v>125</v>
      </c>
      <c r="J49" s="39">
        <f t="shared" ref="J49:J55" si="10">I49/G49*100</f>
        <v>115.64437043204737</v>
      </c>
      <c r="K49" s="39">
        <f t="shared" ref="K49:K51" si="11">I49/H49*100</f>
        <v>73.529411764705884</v>
      </c>
    </row>
    <row r="50" spans="2:11" x14ac:dyDescent="0.25">
      <c r="B50" s="5"/>
      <c r="C50" s="5"/>
      <c r="D50" s="5"/>
      <c r="E50" s="5">
        <v>3296</v>
      </c>
      <c r="F50" s="5" t="s">
        <v>84</v>
      </c>
      <c r="G50" s="40">
        <v>0</v>
      </c>
      <c r="H50" s="40">
        <v>0</v>
      </c>
      <c r="I50" s="43">
        <v>0</v>
      </c>
      <c r="J50" s="39">
        <v>0</v>
      </c>
      <c r="K50" s="39">
        <v>0</v>
      </c>
    </row>
    <row r="51" spans="2:11" x14ac:dyDescent="0.25">
      <c r="B51" s="5"/>
      <c r="C51" s="5"/>
      <c r="D51" s="5"/>
      <c r="E51" s="5">
        <v>3299</v>
      </c>
      <c r="F51" s="5" t="s">
        <v>76</v>
      </c>
      <c r="G51" s="40">
        <v>793.15</v>
      </c>
      <c r="H51" s="40">
        <v>4898</v>
      </c>
      <c r="I51" s="43">
        <v>5493.07</v>
      </c>
      <c r="J51" s="39">
        <f t="shared" si="10"/>
        <v>692.56382777532622</v>
      </c>
      <c r="K51" s="39">
        <f t="shared" si="11"/>
        <v>112.14924458962841</v>
      </c>
    </row>
    <row r="52" spans="2:11" x14ac:dyDescent="0.25">
      <c r="B52" s="5"/>
      <c r="C52" s="5">
        <v>34</v>
      </c>
      <c r="D52" s="5">
        <v>343</v>
      </c>
      <c r="E52" s="6">
        <v>3431</v>
      </c>
      <c r="F52" s="11" t="s">
        <v>80</v>
      </c>
      <c r="G52" s="41">
        <v>46.29</v>
      </c>
      <c r="H52" s="41">
        <v>130</v>
      </c>
      <c r="I52" s="37">
        <v>73</v>
      </c>
      <c r="J52" s="39">
        <f t="shared" si="10"/>
        <v>157.70144739684596</v>
      </c>
      <c r="K52" s="39">
        <f>I52/H52*100</f>
        <v>56.153846153846153</v>
      </c>
    </row>
    <row r="53" spans="2:11" x14ac:dyDescent="0.25">
      <c r="B53" s="5"/>
      <c r="C53" s="5">
        <v>37</v>
      </c>
      <c r="D53" s="5">
        <v>372</v>
      </c>
      <c r="E53" s="5">
        <v>3721</v>
      </c>
      <c r="F53" s="11" t="s">
        <v>86</v>
      </c>
      <c r="G53" s="41">
        <v>0</v>
      </c>
      <c r="H53" s="41">
        <v>0</v>
      </c>
      <c r="I53" s="37">
        <v>0</v>
      </c>
      <c r="J53" s="39">
        <v>0</v>
      </c>
      <c r="K53" s="39">
        <v>0</v>
      </c>
    </row>
    <row r="54" spans="2:11" x14ac:dyDescent="0.25">
      <c r="B54" s="5"/>
      <c r="C54" s="5">
        <v>38</v>
      </c>
      <c r="D54" s="5">
        <v>381</v>
      </c>
      <c r="E54" s="5">
        <v>3811</v>
      </c>
      <c r="F54" s="11" t="s">
        <v>85</v>
      </c>
      <c r="G54" s="41">
        <v>0</v>
      </c>
      <c r="H54" s="41">
        <v>0</v>
      </c>
      <c r="I54" s="37">
        <v>0</v>
      </c>
      <c r="J54" s="39">
        <v>0</v>
      </c>
      <c r="K54" s="39">
        <v>0</v>
      </c>
    </row>
    <row r="55" spans="2:11" x14ac:dyDescent="0.25">
      <c r="B55" s="5"/>
      <c r="C55" s="5"/>
      <c r="D55" s="5"/>
      <c r="E55" s="5">
        <v>3812</v>
      </c>
      <c r="F55" s="11" t="s">
        <v>88</v>
      </c>
      <c r="G55" s="41">
        <v>270</v>
      </c>
      <c r="H55" s="41">
        <v>240</v>
      </c>
      <c r="I55" s="37">
        <v>240</v>
      </c>
      <c r="J55" s="39">
        <f t="shared" si="10"/>
        <v>88.888888888888886</v>
      </c>
      <c r="K55" s="39">
        <f t="shared" ref="K55:K56" si="12">I55/H55*100</f>
        <v>100</v>
      </c>
    </row>
    <row r="56" spans="2:11" x14ac:dyDescent="0.25">
      <c r="B56" s="54">
        <v>4</v>
      </c>
      <c r="C56" s="54"/>
      <c r="D56" s="54"/>
      <c r="E56" s="54"/>
      <c r="F56" s="55" t="s">
        <v>5</v>
      </c>
      <c r="G56" s="56">
        <v>13143.89</v>
      </c>
      <c r="H56" s="56">
        <v>18412.419999999998</v>
      </c>
      <c r="I56" s="56">
        <v>0</v>
      </c>
      <c r="J56" s="56">
        <v>0</v>
      </c>
      <c r="K56" s="56">
        <f t="shared" si="12"/>
        <v>0</v>
      </c>
    </row>
  </sheetData>
  <mergeCells count="8">
    <mergeCell ref="B4:K4"/>
    <mergeCell ref="B2:K2"/>
    <mergeCell ref="B18:F18"/>
    <mergeCell ref="B19:F19"/>
    <mergeCell ref="B8:F8"/>
    <mergeCell ref="B9:F9"/>
    <mergeCell ref="B6:K6"/>
    <mergeCell ref="B17:F17"/>
  </mergeCells>
  <pageMargins left="0.7" right="0.7" top="0.75" bottom="0.75" header="0.3" footer="0.3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G39"/>
  <sheetViews>
    <sheetView workbookViewId="0">
      <selection activeCell="G40" sqref="G40"/>
    </sheetView>
  </sheetViews>
  <sheetFormatPr defaultRowHeight="15" x14ac:dyDescent="0.25"/>
  <cols>
    <col min="2" max="2" width="37.7109375" customWidth="1"/>
    <col min="3" max="5" width="25.28515625" customWidth="1"/>
    <col min="6" max="7" width="15.7109375" customWidth="1"/>
  </cols>
  <sheetData>
    <row r="1" spans="2:7" ht="18" x14ac:dyDescent="0.25">
      <c r="B1" s="2"/>
      <c r="C1" s="2"/>
      <c r="D1" s="2"/>
      <c r="E1" s="3"/>
      <c r="F1" s="3"/>
      <c r="G1" s="3"/>
    </row>
    <row r="2" spans="2:7" ht="15.75" customHeight="1" x14ac:dyDescent="0.25">
      <c r="B2" s="151" t="s">
        <v>21</v>
      </c>
      <c r="C2" s="151"/>
      <c r="D2" s="151"/>
      <c r="E2" s="151"/>
      <c r="F2" s="151"/>
      <c r="G2" s="151"/>
    </row>
    <row r="3" spans="2:7" ht="18" x14ac:dyDescent="0.25">
      <c r="B3" s="24"/>
      <c r="C3" s="24"/>
      <c r="D3" s="24"/>
      <c r="E3" s="25"/>
      <c r="F3" s="25"/>
      <c r="G3" s="25"/>
    </row>
    <row r="4" spans="2:7" ht="31.5" customHeight="1" x14ac:dyDescent="0.25">
      <c r="B4" s="21" t="s">
        <v>6</v>
      </c>
      <c r="C4" s="36" t="s">
        <v>93</v>
      </c>
      <c r="D4" s="21" t="s">
        <v>94</v>
      </c>
      <c r="E4" s="36" t="s">
        <v>95</v>
      </c>
      <c r="F4" s="21" t="s">
        <v>10</v>
      </c>
      <c r="G4" s="21" t="s">
        <v>23</v>
      </c>
    </row>
    <row r="5" spans="2:7" s="15" customFormat="1" ht="11.25" x14ac:dyDescent="0.2">
      <c r="B5" s="22">
        <v>1</v>
      </c>
      <c r="C5" s="22">
        <v>2</v>
      </c>
      <c r="D5" s="22">
        <v>3</v>
      </c>
      <c r="E5" s="22">
        <v>4</v>
      </c>
      <c r="F5" s="35" t="s">
        <v>42</v>
      </c>
      <c r="G5" s="35" t="s">
        <v>43</v>
      </c>
    </row>
    <row r="6" spans="2:7" x14ac:dyDescent="0.25">
      <c r="B6" s="50" t="s">
        <v>20</v>
      </c>
      <c r="C6" s="51">
        <f>C7+C13+C15+C17+C18+C19+C20+C21+C22</f>
        <v>471662.42</v>
      </c>
      <c r="D6" s="57">
        <f>D7+D13+D15+D17+D18+D19+D20+D21+D22</f>
        <v>1003485.3099999999</v>
      </c>
      <c r="E6" s="58">
        <f>E7+E13+E15+E17+E18+E19+E20+E21+E22</f>
        <v>513274.20999999996</v>
      </c>
      <c r="F6" s="59">
        <f>E6/C6*100</f>
        <v>108.82236706498685</v>
      </c>
      <c r="G6" s="59">
        <f>E6/D6*100</f>
        <v>51.149150354776992</v>
      </c>
    </row>
    <row r="7" spans="2:7" x14ac:dyDescent="0.25">
      <c r="B7" s="52" t="s">
        <v>18</v>
      </c>
      <c r="C7" s="53">
        <f>C8+C9+C10+C11</f>
        <v>81949.52</v>
      </c>
      <c r="D7" s="53">
        <f>D8+D9+D10+D11+D12</f>
        <v>107251.72</v>
      </c>
      <c r="E7" s="60">
        <f>E8+E9+E10+E11+E12</f>
        <v>83573.17</v>
      </c>
      <c r="F7" s="61">
        <f t="shared" ref="F7:F19" si="0">E7/C7*100</f>
        <v>101.98128067132058</v>
      </c>
      <c r="G7" s="61">
        <f t="shared" ref="G7:G20" si="1">E7/D7*100</f>
        <v>77.922451966271495</v>
      </c>
    </row>
    <row r="8" spans="2:7" x14ac:dyDescent="0.25">
      <c r="B8" s="20" t="s">
        <v>17</v>
      </c>
      <c r="C8" s="40">
        <v>4428.42</v>
      </c>
      <c r="D8" s="40">
        <v>3714.94</v>
      </c>
      <c r="E8" s="43">
        <v>2179.1999999999998</v>
      </c>
      <c r="F8" s="38">
        <f t="shared" si="0"/>
        <v>49.20942458032436</v>
      </c>
      <c r="G8" s="38">
        <f t="shared" si="1"/>
        <v>58.660435969356165</v>
      </c>
    </row>
    <row r="9" spans="2:7" x14ac:dyDescent="0.25">
      <c r="B9" s="19" t="s">
        <v>44</v>
      </c>
      <c r="C9" s="40">
        <v>12934.85</v>
      </c>
      <c r="D9" s="40">
        <v>14523.64</v>
      </c>
      <c r="E9" s="43">
        <v>14374.3</v>
      </c>
      <c r="F9" s="38">
        <f>E9/C9*100</f>
        <v>111.1284630281758</v>
      </c>
      <c r="G9" s="38">
        <f t="shared" si="1"/>
        <v>98.971745375126346</v>
      </c>
    </row>
    <row r="10" spans="2:7" x14ac:dyDescent="0.25">
      <c r="B10" s="19" t="s">
        <v>45</v>
      </c>
      <c r="C10" s="40">
        <v>439.56</v>
      </c>
      <c r="D10" s="40">
        <v>1027.53</v>
      </c>
      <c r="E10" s="43">
        <v>0</v>
      </c>
      <c r="F10" s="38">
        <f t="shared" si="0"/>
        <v>0</v>
      </c>
      <c r="G10" s="38">
        <f t="shared" si="1"/>
        <v>0</v>
      </c>
    </row>
    <row r="11" spans="2:7" x14ac:dyDescent="0.25">
      <c r="B11" s="18" t="s">
        <v>49</v>
      </c>
      <c r="C11" s="40">
        <v>64146.69</v>
      </c>
      <c r="D11" s="46">
        <v>87985.61</v>
      </c>
      <c r="E11" s="43">
        <v>67019.67</v>
      </c>
      <c r="F11" s="38">
        <f t="shared" si="0"/>
        <v>104.47876577887338</v>
      </c>
      <c r="G11" s="38">
        <f t="shared" si="1"/>
        <v>76.171171626814882</v>
      </c>
    </row>
    <row r="12" spans="2:7" x14ac:dyDescent="0.25">
      <c r="B12" s="18" t="s">
        <v>90</v>
      </c>
      <c r="C12" s="40">
        <v>0</v>
      </c>
      <c r="D12" s="46">
        <v>0</v>
      </c>
      <c r="E12" s="43">
        <v>0</v>
      </c>
      <c r="F12" s="38">
        <v>0</v>
      </c>
      <c r="G12" s="38">
        <v>0</v>
      </c>
    </row>
    <row r="13" spans="2:7" x14ac:dyDescent="0.25">
      <c r="B13" s="52" t="s">
        <v>16</v>
      </c>
      <c r="C13" s="53">
        <f>C14</f>
        <v>440.5</v>
      </c>
      <c r="D13" s="62">
        <f>D14</f>
        <v>1500</v>
      </c>
      <c r="E13" s="60">
        <v>33.81</v>
      </c>
      <c r="F13" s="61">
        <v>0</v>
      </c>
      <c r="G13" s="61">
        <f t="shared" si="1"/>
        <v>2.254</v>
      </c>
    </row>
    <row r="14" spans="2:7" x14ac:dyDescent="0.25">
      <c r="B14" s="18" t="s">
        <v>15</v>
      </c>
      <c r="C14" s="40">
        <v>440.5</v>
      </c>
      <c r="D14" s="46">
        <v>1500</v>
      </c>
      <c r="E14" s="43">
        <v>33.81</v>
      </c>
      <c r="F14" s="38">
        <v>0</v>
      </c>
      <c r="G14" s="38">
        <f t="shared" si="1"/>
        <v>2.254</v>
      </c>
    </row>
    <row r="15" spans="2:7" x14ac:dyDescent="0.25">
      <c r="B15" s="52" t="s">
        <v>46</v>
      </c>
      <c r="C15" s="53">
        <v>0</v>
      </c>
      <c r="D15" s="62">
        <f>D16</f>
        <v>18881.32</v>
      </c>
      <c r="E15" s="60">
        <v>18881.32</v>
      </c>
      <c r="F15" s="61">
        <v>0</v>
      </c>
      <c r="G15" s="61">
        <f t="shared" si="1"/>
        <v>100</v>
      </c>
    </row>
    <row r="16" spans="2:7" x14ac:dyDescent="0.25">
      <c r="B16" s="18" t="s">
        <v>47</v>
      </c>
      <c r="C16" s="40">
        <v>0</v>
      </c>
      <c r="D16" s="46">
        <v>18881.32</v>
      </c>
      <c r="E16" s="43">
        <v>18881.32</v>
      </c>
      <c r="F16" s="38">
        <v>0</v>
      </c>
      <c r="G16" s="38">
        <f t="shared" si="1"/>
        <v>100</v>
      </c>
    </row>
    <row r="17" spans="2:7" x14ac:dyDescent="0.25">
      <c r="B17" s="63" t="s">
        <v>48</v>
      </c>
      <c r="C17" s="53">
        <v>7678</v>
      </c>
      <c r="D17" s="62">
        <v>8304.82</v>
      </c>
      <c r="E17" s="60">
        <v>5289.78</v>
      </c>
      <c r="F17" s="61">
        <f t="shared" si="0"/>
        <v>68.895285230528785</v>
      </c>
      <c r="G17" s="61">
        <f t="shared" si="1"/>
        <v>63.695299837925447</v>
      </c>
    </row>
    <row r="18" spans="2:7" x14ac:dyDescent="0.25">
      <c r="B18" s="63" t="s">
        <v>50</v>
      </c>
      <c r="C18" s="53">
        <v>375805.3</v>
      </c>
      <c r="D18" s="64">
        <v>838769.2</v>
      </c>
      <c r="E18" s="65">
        <v>400797.41</v>
      </c>
      <c r="F18" s="61">
        <f t="shared" si="0"/>
        <v>106.65028140901684</v>
      </c>
      <c r="G18" s="61">
        <f t="shared" si="1"/>
        <v>47.783992306822903</v>
      </c>
    </row>
    <row r="19" spans="2:7" x14ac:dyDescent="0.25">
      <c r="B19" s="63" t="s">
        <v>87</v>
      </c>
      <c r="C19" s="53">
        <v>5772.17</v>
      </c>
      <c r="D19" s="62">
        <v>26466.48</v>
      </c>
      <c r="E19" s="60">
        <v>4698.72</v>
      </c>
      <c r="F19" s="61">
        <f t="shared" si="0"/>
        <v>81.403007880918281</v>
      </c>
      <c r="G19" s="61">
        <f t="shared" si="1"/>
        <v>17.75347533937267</v>
      </c>
    </row>
    <row r="20" spans="2:7" x14ac:dyDescent="0.25">
      <c r="B20" s="63" t="s">
        <v>51</v>
      </c>
      <c r="C20" s="53">
        <v>0</v>
      </c>
      <c r="D20" s="62">
        <v>2250</v>
      </c>
      <c r="E20" s="60">
        <v>0</v>
      </c>
      <c r="F20" s="61">
        <v>0</v>
      </c>
      <c r="G20" s="61">
        <f t="shared" si="1"/>
        <v>0</v>
      </c>
    </row>
    <row r="21" spans="2:7" x14ac:dyDescent="0.25">
      <c r="B21" s="52" t="s">
        <v>52</v>
      </c>
      <c r="C21" s="53">
        <v>0</v>
      </c>
      <c r="D21" s="62">
        <v>0</v>
      </c>
      <c r="E21" s="60">
        <v>0</v>
      </c>
      <c r="F21" s="66">
        <v>0</v>
      </c>
      <c r="G21" s="66">
        <v>0</v>
      </c>
    </row>
    <row r="22" spans="2:7" ht="25.5" x14ac:dyDescent="0.25">
      <c r="B22" s="52" t="s">
        <v>91</v>
      </c>
      <c r="C22" s="53">
        <v>16.93</v>
      </c>
      <c r="D22" s="62">
        <v>61.77</v>
      </c>
      <c r="E22" s="60">
        <v>0</v>
      </c>
      <c r="F22" s="66">
        <v>0</v>
      </c>
      <c r="G22" s="66">
        <v>0</v>
      </c>
    </row>
    <row r="23" spans="2:7" ht="15.75" customHeight="1" x14ac:dyDescent="0.25">
      <c r="B23" s="50" t="s">
        <v>19</v>
      </c>
      <c r="C23" s="51">
        <v>471662.42</v>
      </c>
      <c r="D23" s="57">
        <f>D24+D30+D32+D34+D35+D36+D37+D38+D39</f>
        <v>1003485.3099999999</v>
      </c>
      <c r="E23" s="58">
        <f>E24+E30+E32+E34+E35+E36+E37+E38+E39</f>
        <v>513274.20999999996</v>
      </c>
      <c r="F23" s="59">
        <f>E23/C23*100</f>
        <v>108.82236706498685</v>
      </c>
      <c r="G23" s="59">
        <f>E23/D23*100</f>
        <v>51.149150354776992</v>
      </c>
    </row>
    <row r="24" spans="2:7" ht="15.75" customHeight="1" x14ac:dyDescent="0.25">
      <c r="B24" s="52" t="s">
        <v>18</v>
      </c>
      <c r="C24" s="53">
        <v>81949.52</v>
      </c>
      <c r="D24" s="53">
        <f>D25+D26+D27+D28+D29</f>
        <v>107251.72</v>
      </c>
      <c r="E24" s="60">
        <f>E25+E26+E27+E28+E29</f>
        <v>83573.17</v>
      </c>
      <c r="F24" s="61">
        <f t="shared" ref="F24:F25" si="2">E24/C24*100</f>
        <v>101.98128067132058</v>
      </c>
      <c r="G24" s="61">
        <f t="shared" ref="G24:G37" si="3">E24/D24*100</f>
        <v>77.922451966271495</v>
      </c>
    </row>
    <row r="25" spans="2:7" x14ac:dyDescent="0.25">
      <c r="B25" s="20" t="s">
        <v>17</v>
      </c>
      <c r="C25" s="40">
        <v>4428.42</v>
      </c>
      <c r="D25" s="40">
        <v>3714.94</v>
      </c>
      <c r="E25" s="43">
        <v>2179.1999999999998</v>
      </c>
      <c r="F25" s="38">
        <f t="shared" si="2"/>
        <v>49.20942458032436</v>
      </c>
      <c r="G25" s="38">
        <f t="shared" si="3"/>
        <v>58.660435969356165</v>
      </c>
    </row>
    <row r="26" spans="2:7" x14ac:dyDescent="0.25">
      <c r="B26" s="19" t="s">
        <v>44</v>
      </c>
      <c r="C26" s="40">
        <v>12934.85</v>
      </c>
      <c r="D26" s="40">
        <v>14523.64</v>
      </c>
      <c r="E26" s="43">
        <v>14374.3</v>
      </c>
      <c r="F26" s="38">
        <f>E26/C26*100</f>
        <v>111.1284630281758</v>
      </c>
      <c r="G26" s="38">
        <f t="shared" si="3"/>
        <v>98.971745375126346</v>
      </c>
    </row>
    <row r="27" spans="2:7" x14ac:dyDescent="0.25">
      <c r="B27" s="19" t="s">
        <v>45</v>
      </c>
      <c r="C27" s="40">
        <v>439.56</v>
      </c>
      <c r="D27" s="40">
        <v>1027.53</v>
      </c>
      <c r="E27" s="43">
        <v>0</v>
      </c>
      <c r="F27" s="38">
        <f t="shared" ref="F27:F35" si="4">E27/C27*100</f>
        <v>0</v>
      </c>
      <c r="G27" s="38">
        <f t="shared" si="3"/>
        <v>0</v>
      </c>
    </row>
    <row r="28" spans="2:7" x14ac:dyDescent="0.25">
      <c r="B28" s="18" t="s">
        <v>49</v>
      </c>
      <c r="C28" s="40">
        <v>64146.69</v>
      </c>
      <c r="D28" s="46">
        <v>87985.61</v>
      </c>
      <c r="E28" s="43">
        <v>67019.67</v>
      </c>
      <c r="F28" s="38">
        <f t="shared" si="4"/>
        <v>104.47876577887338</v>
      </c>
      <c r="G28" s="38">
        <f t="shared" si="3"/>
        <v>76.171171626814882</v>
      </c>
    </row>
    <row r="29" spans="2:7" x14ac:dyDescent="0.25">
      <c r="B29" s="18" t="s">
        <v>90</v>
      </c>
      <c r="C29" s="40">
        <v>0</v>
      </c>
      <c r="D29" s="46">
        <v>0</v>
      </c>
      <c r="E29" s="43">
        <v>0</v>
      </c>
      <c r="F29" s="38">
        <v>0</v>
      </c>
      <c r="G29" s="38">
        <v>0</v>
      </c>
    </row>
    <row r="30" spans="2:7" x14ac:dyDescent="0.25">
      <c r="B30" s="52" t="s">
        <v>16</v>
      </c>
      <c r="C30" s="53">
        <v>440.5</v>
      </c>
      <c r="D30" s="62">
        <v>1500</v>
      </c>
      <c r="E30" s="60">
        <v>33.81</v>
      </c>
      <c r="F30" s="61">
        <v>0</v>
      </c>
      <c r="G30" s="61">
        <f t="shared" si="3"/>
        <v>2.254</v>
      </c>
    </row>
    <row r="31" spans="2:7" x14ac:dyDescent="0.25">
      <c r="B31" s="18" t="s">
        <v>15</v>
      </c>
      <c r="C31" s="40">
        <v>440.5</v>
      </c>
      <c r="D31" s="46">
        <v>1500</v>
      </c>
      <c r="E31" s="43">
        <v>33.81</v>
      </c>
      <c r="F31" s="38">
        <v>0</v>
      </c>
      <c r="G31" s="38">
        <f t="shared" si="3"/>
        <v>2.254</v>
      </c>
    </row>
    <row r="32" spans="2:7" x14ac:dyDescent="0.25">
      <c r="B32" s="52" t="s">
        <v>46</v>
      </c>
      <c r="C32" s="53">
        <v>0</v>
      </c>
      <c r="D32" s="62">
        <v>18881.32</v>
      </c>
      <c r="E32" s="60">
        <v>18881.32</v>
      </c>
      <c r="F32" s="61">
        <v>0</v>
      </c>
      <c r="G32" s="61">
        <f t="shared" si="3"/>
        <v>100</v>
      </c>
    </row>
    <row r="33" spans="2:7" x14ac:dyDescent="0.25">
      <c r="B33" s="18" t="s">
        <v>47</v>
      </c>
      <c r="C33" s="40">
        <v>0</v>
      </c>
      <c r="D33" s="46">
        <v>18881.32</v>
      </c>
      <c r="E33" s="43">
        <v>18881.32</v>
      </c>
      <c r="F33" s="38">
        <v>0</v>
      </c>
      <c r="G33" s="38">
        <f t="shared" si="3"/>
        <v>100</v>
      </c>
    </row>
    <row r="34" spans="2:7" x14ac:dyDescent="0.25">
      <c r="B34" s="63" t="s">
        <v>48</v>
      </c>
      <c r="C34" s="53">
        <v>7678</v>
      </c>
      <c r="D34" s="62">
        <v>8304.82</v>
      </c>
      <c r="E34" s="60">
        <v>5289.78</v>
      </c>
      <c r="F34" s="61">
        <f t="shared" si="4"/>
        <v>68.895285230528785</v>
      </c>
      <c r="G34" s="61">
        <f t="shared" si="3"/>
        <v>63.695299837925447</v>
      </c>
    </row>
    <row r="35" spans="2:7" x14ac:dyDescent="0.25">
      <c r="B35" s="63" t="s">
        <v>50</v>
      </c>
      <c r="C35" s="53">
        <v>375805.3</v>
      </c>
      <c r="D35" s="64">
        <v>838769.2</v>
      </c>
      <c r="E35" s="65">
        <v>400797.41</v>
      </c>
      <c r="F35" s="61">
        <f t="shared" si="4"/>
        <v>106.65028140901684</v>
      </c>
      <c r="G35" s="61">
        <f t="shared" si="3"/>
        <v>47.783992306822903</v>
      </c>
    </row>
    <row r="36" spans="2:7" x14ac:dyDescent="0.25">
      <c r="B36" s="63" t="s">
        <v>87</v>
      </c>
      <c r="C36" s="53">
        <v>5772.17</v>
      </c>
      <c r="D36" s="62">
        <v>26466.48</v>
      </c>
      <c r="E36" s="60">
        <v>4698.72</v>
      </c>
      <c r="F36" s="61">
        <f>E36/C36*100</f>
        <v>81.403007880918281</v>
      </c>
      <c r="G36" s="61">
        <f t="shared" si="3"/>
        <v>17.75347533937267</v>
      </c>
    </row>
    <row r="37" spans="2:7" x14ac:dyDescent="0.25">
      <c r="B37" s="63" t="s">
        <v>51</v>
      </c>
      <c r="C37" s="53">
        <v>0</v>
      </c>
      <c r="D37" s="62">
        <v>2250</v>
      </c>
      <c r="E37" s="60">
        <v>0</v>
      </c>
      <c r="F37" s="61">
        <v>0</v>
      </c>
      <c r="G37" s="61">
        <f t="shared" si="3"/>
        <v>0</v>
      </c>
    </row>
    <row r="38" spans="2:7" x14ac:dyDescent="0.25">
      <c r="B38" s="52" t="s">
        <v>52</v>
      </c>
      <c r="C38" s="53" t="s">
        <v>96</v>
      </c>
      <c r="D38" s="62">
        <v>0</v>
      </c>
      <c r="E38" s="60">
        <v>0</v>
      </c>
      <c r="F38" s="66">
        <v>0</v>
      </c>
      <c r="G38" s="66">
        <v>0</v>
      </c>
    </row>
    <row r="39" spans="2:7" ht="25.5" x14ac:dyDescent="0.25">
      <c r="B39" s="52" t="s">
        <v>91</v>
      </c>
      <c r="C39" s="53">
        <v>16.93</v>
      </c>
      <c r="D39" s="62">
        <v>61.77</v>
      </c>
      <c r="E39" s="60">
        <v>0</v>
      </c>
      <c r="F39" s="66">
        <v>0</v>
      </c>
      <c r="G39" s="66">
        <v>0</v>
      </c>
    </row>
  </sheetData>
  <mergeCells count="1">
    <mergeCell ref="B2:G2"/>
  </mergeCells>
  <pageMargins left="0.7" right="0.7" top="0.75" bottom="0.75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G17"/>
  <sheetViews>
    <sheetView workbookViewId="0">
      <selection activeCell="F7" sqref="F7"/>
    </sheetView>
  </sheetViews>
  <sheetFormatPr defaultRowHeight="15" x14ac:dyDescent="0.25"/>
  <cols>
    <col min="2" max="2" width="37.7109375" customWidth="1"/>
    <col min="3" max="5" width="25.28515625" customWidth="1"/>
    <col min="6" max="7" width="15.7109375" customWidth="1"/>
  </cols>
  <sheetData>
    <row r="1" spans="2:7" ht="18" x14ac:dyDescent="0.25">
      <c r="B1" s="2"/>
      <c r="C1" s="2"/>
      <c r="D1" s="2"/>
      <c r="E1" s="3"/>
      <c r="F1" s="3"/>
      <c r="G1" s="3"/>
    </row>
    <row r="2" spans="2:7" ht="15.75" customHeight="1" x14ac:dyDescent="0.25">
      <c r="B2" s="151" t="s">
        <v>22</v>
      </c>
      <c r="C2" s="151"/>
      <c r="D2" s="151"/>
      <c r="E2" s="151"/>
      <c r="F2" s="151"/>
      <c r="G2" s="151"/>
    </row>
    <row r="3" spans="2:7" ht="18" x14ac:dyDescent="0.25">
      <c r="B3" s="24"/>
      <c r="C3" s="24"/>
      <c r="D3" s="24"/>
      <c r="E3" s="25"/>
      <c r="F3" s="25"/>
      <c r="G3" s="25"/>
    </row>
    <row r="4" spans="2:7" ht="31.5" customHeight="1" x14ac:dyDescent="0.25">
      <c r="B4" s="21" t="s">
        <v>6</v>
      </c>
      <c r="C4" s="36" t="s">
        <v>93</v>
      </c>
      <c r="D4" s="21" t="s">
        <v>94</v>
      </c>
      <c r="E4" s="36" t="s">
        <v>95</v>
      </c>
      <c r="F4" s="21" t="s">
        <v>10</v>
      </c>
      <c r="G4" s="21" t="s">
        <v>23</v>
      </c>
    </row>
    <row r="5" spans="2:7" s="15" customFormat="1" ht="11.25" x14ac:dyDescent="0.2">
      <c r="B5" s="22">
        <v>1</v>
      </c>
      <c r="C5" s="22">
        <v>2</v>
      </c>
      <c r="D5" s="22">
        <v>3</v>
      </c>
      <c r="E5" s="22">
        <v>4</v>
      </c>
      <c r="F5" s="35" t="s">
        <v>42</v>
      </c>
      <c r="G5" s="35" t="s">
        <v>43</v>
      </c>
    </row>
    <row r="6" spans="2:7" ht="15.75" customHeight="1" x14ac:dyDescent="0.25">
      <c r="B6" s="52" t="s">
        <v>7</v>
      </c>
      <c r="C6" s="136">
        <v>471662.42</v>
      </c>
      <c r="D6" s="60">
        <v>1003485.31</v>
      </c>
      <c r="E6" s="134">
        <v>513274.21</v>
      </c>
      <c r="F6" s="61">
        <f>E6/C6*100</f>
        <v>108.82236706498686</v>
      </c>
      <c r="G6" s="61">
        <f>E6/D6*100</f>
        <v>51.149150354776992</v>
      </c>
    </row>
    <row r="7" spans="2:7" ht="15.75" customHeight="1" x14ac:dyDescent="0.25">
      <c r="B7" s="52" t="s">
        <v>53</v>
      </c>
      <c r="C7" s="136">
        <v>471662.42</v>
      </c>
      <c r="D7" s="60">
        <v>1003485.31</v>
      </c>
      <c r="E7" s="134">
        <v>513274.21</v>
      </c>
      <c r="F7" s="61">
        <f t="shared" ref="F7:F10" si="0">E7/C7*100</f>
        <v>108.82236706498686</v>
      </c>
      <c r="G7" s="61">
        <f t="shared" ref="G7:G10" si="1">E7/D7*100</f>
        <v>51.149150354776992</v>
      </c>
    </row>
    <row r="8" spans="2:7" x14ac:dyDescent="0.25">
      <c r="B8" s="52" t="s">
        <v>54</v>
      </c>
      <c r="C8" s="134">
        <v>471662.43</v>
      </c>
      <c r="D8" s="60">
        <f>D9+D10</f>
        <v>1003485.3099999999</v>
      </c>
      <c r="E8" s="134">
        <f>E9+E10</f>
        <v>513274.21</v>
      </c>
      <c r="F8" s="61">
        <f t="shared" si="0"/>
        <v>108.82236475777816</v>
      </c>
      <c r="G8" s="61">
        <f t="shared" si="1"/>
        <v>51.149150354776992</v>
      </c>
    </row>
    <row r="9" spans="2:7" x14ac:dyDescent="0.25">
      <c r="B9" s="18" t="s">
        <v>55</v>
      </c>
      <c r="C9" s="135">
        <v>466090.23999999999</v>
      </c>
      <c r="D9" s="43">
        <v>988908.49</v>
      </c>
      <c r="E9" s="135">
        <v>513096.25</v>
      </c>
      <c r="F9" s="38">
        <f t="shared" si="0"/>
        <v>110.08517363504544</v>
      </c>
      <c r="G9" s="38">
        <f t="shared" si="1"/>
        <v>51.885109207627487</v>
      </c>
    </row>
    <row r="10" spans="2:7" x14ac:dyDescent="0.25">
      <c r="B10" s="18" t="s">
        <v>56</v>
      </c>
      <c r="C10" s="137">
        <v>5572.18</v>
      </c>
      <c r="D10" s="43">
        <v>14576.82</v>
      </c>
      <c r="E10" s="135">
        <v>177.96</v>
      </c>
      <c r="F10" s="38">
        <f t="shared" si="0"/>
        <v>3.1937231029866231</v>
      </c>
      <c r="G10" s="38">
        <f t="shared" si="1"/>
        <v>1.2208424059568548</v>
      </c>
    </row>
    <row r="17" spans="4:4" x14ac:dyDescent="0.25">
      <c r="D17" s="42"/>
    </row>
  </sheetData>
  <mergeCells count="1">
    <mergeCell ref="B2:G2"/>
  </mergeCells>
  <conditionalFormatting sqref="C6:C9">
    <cfRule type="cellIs" dxfId="1" priority="1" operator="lessThan">
      <formula>-0.001</formula>
    </cfRule>
  </conditionalFormatting>
  <conditionalFormatting sqref="E6:E10">
    <cfRule type="cellIs" dxfId="0" priority="11" operator="lessThan">
      <formula>-0.001</formula>
    </cfRule>
  </conditionalFormatting>
  <pageMargins left="0.7" right="0.7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18"/>
  <sheetViews>
    <sheetView tabSelected="1" workbookViewId="0">
      <selection activeCell="G3" sqref="G3"/>
    </sheetView>
  </sheetViews>
  <sheetFormatPr defaultRowHeight="15" x14ac:dyDescent="0.25"/>
  <cols>
    <col min="1" max="1" width="11.85546875" customWidth="1"/>
    <col min="2" max="2" width="12.28515625" customWidth="1"/>
    <col min="3" max="3" width="16.28515625" customWidth="1"/>
    <col min="4" max="4" width="47.140625" customWidth="1"/>
    <col min="5" max="5" width="0.140625" customWidth="1"/>
    <col min="6" max="6" width="20.28515625" customWidth="1"/>
    <col min="7" max="7" width="18.140625" customWidth="1"/>
    <col min="8" max="8" width="19.28515625" customWidth="1"/>
    <col min="10" max="10" width="9.7109375" customWidth="1"/>
  </cols>
  <sheetData>
    <row r="1" spans="1:10" ht="35.450000000000003" customHeight="1" x14ac:dyDescent="0.25">
      <c r="A1" s="67"/>
      <c r="B1" s="67"/>
      <c r="C1" s="68"/>
      <c r="D1" s="187" t="s">
        <v>98</v>
      </c>
      <c r="E1" s="188"/>
      <c r="F1" s="188"/>
      <c r="G1" s="188"/>
      <c r="H1" s="188"/>
      <c r="I1" s="188"/>
      <c r="J1" s="69"/>
    </row>
    <row r="2" spans="1:10" ht="21.6" customHeight="1" x14ac:dyDescent="0.25">
      <c r="A2" s="70"/>
      <c r="B2" s="70"/>
      <c r="C2" s="189" t="s">
        <v>99</v>
      </c>
      <c r="D2" s="190"/>
      <c r="E2" s="71"/>
      <c r="F2" s="71"/>
      <c r="G2" s="71"/>
      <c r="H2" s="71"/>
      <c r="I2" s="71"/>
      <c r="J2" s="72"/>
    </row>
    <row r="3" spans="1:10" ht="31.9" customHeight="1" x14ac:dyDescent="0.25">
      <c r="A3" s="73" t="s">
        <v>100</v>
      </c>
      <c r="B3" s="74" t="s">
        <v>101</v>
      </c>
      <c r="C3" s="75" t="s">
        <v>102</v>
      </c>
      <c r="D3" s="76" t="s">
        <v>103</v>
      </c>
      <c r="E3" s="77" t="s">
        <v>104</v>
      </c>
      <c r="F3" s="129" t="s">
        <v>178</v>
      </c>
      <c r="G3" s="76" t="s">
        <v>181</v>
      </c>
      <c r="H3" s="129" t="s">
        <v>179</v>
      </c>
      <c r="I3" s="78" t="s">
        <v>105</v>
      </c>
      <c r="J3" s="79" t="s">
        <v>106</v>
      </c>
    </row>
    <row r="4" spans="1:10" x14ac:dyDescent="0.25">
      <c r="A4" s="66"/>
      <c r="B4" s="66"/>
      <c r="C4" s="80"/>
      <c r="D4" s="81">
        <v>1</v>
      </c>
      <c r="E4" s="82">
        <v>2</v>
      </c>
      <c r="F4" s="83">
        <v>2</v>
      </c>
      <c r="G4" s="81">
        <v>3</v>
      </c>
      <c r="H4" s="81">
        <v>4</v>
      </c>
      <c r="I4" s="81">
        <v>5</v>
      </c>
      <c r="J4" s="84">
        <v>6</v>
      </c>
    </row>
    <row r="5" spans="1:10" ht="24.6" customHeight="1" x14ac:dyDescent="0.25">
      <c r="A5" s="85"/>
      <c r="B5" s="86">
        <v>451</v>
      </c>
      <c r="C5" s="185" t="s">
        <v>188</v>
      </c>
      <c r="D5" s="186"/>
      <c r="E5" s="186"/>
      <c r="F5" s="186"/>
      <c r="G5" s="186"/>
      <c r="H5" s="186"/>
      <c r="I5" s="186"/>
      <c r="J5" s="191"/>
    </row>
    <row r="6" spans="1:10" x14ac:dyDescent="0.25">
      <c r="A6" s="87">
        <v>3</v>
      </c>
      <c r="B6" s="16">
        <v>451</v>
      </c>
      <c r="C6" s="16"/>
      <c r="D6" s="88" t="s">
        <v>107</v>
      </c>
      <c r="E6" s="89"/>
      <c r="F6" s="90">
        <f>F7+F39</f>
        <v>66195.76999999999</v>
      </c>
      <c r="G6" s="90">
        <f>G7+G39</f>
        <v>91590.21</v>
      </c>
      <c r="H6" s="90">
        <f>H7+H39</f>
        <v>70375.42</v>
      </c>
      <c r="I6" s="90">
        <f t="shared" ref="I6:I13" si="0">H6/G6*100</f>
        <v>76.837273328666882</v>
      </c>
      <c r="J6" s="91">
        <f>H6/F6*100</f>
        <v>106.31407414703389</v>
      </c>
    </row>
    <row r="7" spans="1:10" x14ac:dyDescent="0.25">
      <c r="A7" s="87">
        <v>32</v>
      </c>
      <c r="B7" s="16">
        <v>451</v>
      </c>
      <c r="C7" s="16"/>
      <c r="D7" s="92" t="s">
        <v>9</v>
      </c>
      <c r="E7" s="93"/>
      <c r="F7" s="94">
        <f>F8+F12+F19+F29+F36</f>
        <v>66149.48</v>
      </c>
      <c r="G7" s="94">
        <f>G8+G12+G19+G29+G34+G36</f>
        <v>91460.21</v>
      </c>
      <c r="H7" s="94">
        <f>H8+H12+H19+H29+H34+H36</f>
        <v>70302.42</v>
      </c>
      <c r="I7" s="94">
        <f t="shared" si="0"/>
        <v>76.86667240322322</v>
      </c>
      <c r="J7" s="95">
        <f t="shared" ref="J7:J73" si="1">H7/F7*100</f>
        <v>106.27811435554746</v>
      </c>
    </row>
    <row r="8" spans="1:10" x14ac:dyDescent="0.25">
      <c r="A8" s="87">
        <v>321</v>
      </c>
      <c r="B8" s="16">
        <v>451</v>
      </c>
      <c r="C8" s="16"/>
      <c r="D8" s="92" t="s">
        <v>108</v>
      </c>
      <c r="E8" s="93"/>
      <c r="F8" s="94">
        <f>F9+F10+F11</f>
        <v>675.72</v>
      </c>
      <c r="G8" s="94">
        <f>G9+G10+G11</f>
        <v>1350</v>
      </c>
      <c r="H8" s="94">
        <f>H9+H10+H11</f>
        <v>1112.26</v>
      </c>
      <c r="I8" s="94">
        <f t="shared" si="0"/>
        <v>82.389629629629624</v>
      </c>
      <c r="J8" s="95">
        <f t="shared" si="1"/>
        <v>164.6036819984609</v>
      </c>
    </row>
    <row r="9" spans="1:10" x14ac:dyDescent="0.25">
      <c r="A9" s="16">
        <v>3211</v>
      </c>
      <c r="B9" s="16"/>
      <c r="C9" s="16"/>
      <c r="D9" s="93" t="s">
        <v>14</v>
      </c>
      <c r="E9" s="93"/>
      <c r="F9" s="96">
        <v>398.38</v>
      </c>
      <c r="G9" s="97">
        <v>350</v>
      </c>
      <c r="H9" s="97">
        <v>342</v>
      </c>
      <c r="I9" s="97">
        <f t="shared" si="0"/>
        <v>97.714285714285708</v>
      </c>
      <c r="J9" s="95">
        <f t="shared" si="1"/>
        <v>85.847683116622321</v>
      </c>
    </row>
    <row r="10" spans="1:10" x14ac:dyDescent="0.25">
      <c r="A10" s="16">
        <v>3213</v>
      </c>
      <c r="B10" s="16"/>
      <c r="C10" s="16"/>
      <c r="D10" s="93" t="s">
        <v>109</v>
      </c>
      <c r="E10" s="93"/>
      <c r="F10" s="97">
        <v>141.38999999999999</v>
      </c>
      <c r="G10" s="97">
        <v>450</v>
      </c>
      <c r="H10" s="97">
        <v>247.95</v>
      </c>
      <c r="I10" s="97">
        <f t="shared" si="0"/>
        <v>55.099999999999994</v>
      </c>
      <c r="J10" s="95">
        <f t="shared" si="1"/>
        <v>175.36600891152133</v>
      </c>
    </row>
    <row r="11" spans="1:10" x14ac:dyDescent="0.25">
      <c r="A11" s="16">
        <v>3214</v>
      </c>
      <c r="B11" s="16"/>
      <c r="C11" s="16"/>
      <c r="D11" s="93" t="s">
        <v>110</v>
      </c>
      <c r="E11" s="93"/>
      <c r="F11" s="97">
        <v>135.94999999999999</v>
      </c>
      <c r="G11" s="97">
        <v>550</v>
      </c>
      <c r="H11" s="97">
        <v>522.30999999999995</v>
      </c>
      <c r="I11" s="97">
        <f t="shared" si="0"/>
        <v>94.965454545454534</v>
      </c>
      <c r="J11" s="95">
        <f t="shared" si="1"/>
        <v>384.19271791099669</v>
      </c>
    </row>
    <row r="12" spans="1:10" x14ac:dyDescent="0.25">
      <c r="A12" s="98">
        <v>322</v>
      </c>
      <c r="B12" s="16">
        <v>451</v>
      </c>
      <c r="C12" s="16"/>
      <c r="D12" s="92" t="s">
        <v>9</v>
      </c>
      <c r="E12" s="93"/>
      <c r="F12" s="94">
        <f>F13+F14+F15+F16+F17+F18</f>
        <v>10796.869999999999</v>
      </c>
      <c r="G12" s="94">
        <f>G13+G14+G15+G16+G17+G18</f>
        <v>21250</v>
      </c>
      <c r="H12" s="94">
        <f>H13+H14+H15+H16+H17+H18</f>
        <v>7483.0399999999991</v>
      </c>
      <c r="I12" s="97">
        <f t="shared" si="0"/>
        <v>35.214305882352939</v>
      </c>
      <c r="J12" s="95">
        <f t="shared" si="1"/>
        <v>69.307493745872634</v>
      </c>
    </row>
    <row r="13" spans="1:10" x14ac:dyDescent="0.25">
      <c r="A13" s="16">
        <v>3221</v>
      </c>
      <c r="B13" s="16"/>
      <c r="C13" s="16"/>
      <c r="D13" s="93" t="s">
        <v>111</v>
      </c>
      <c r="E13" s="93"/>
      <c r="F13" s="97">
        <v>3111.33</v>
      </c>
      <c r="G13" s="97">
        <v>9200</v>
      </c>
      <c r="H13" s="97">
        <v>2095.5700000000002</v>
      </c>
      <c r="I13" s="97">
        <f t="shared" si="0"/>
        <v>22.777934782608696</v>
      </c>
      <c r="J13" s="95">
        <f t="shared" si="1"/>
        <v>67.352868387474174</v>
      </c>
    </row>
    <row r="14" spans="1:10" x14ac:dyDescent="0.25">
      <c r="A14" s="16">
        <v>3222</v>
      </c>
      <c r="B14" s="16"/>
      <c r="C14" s="16"/>
      <c r="D14" s="93" t="s">
        <v>63</v>
      </c>
      <c r="E14" s="93"/>
      <c r="F14" s="97">
        <v>0</v>
      </c>
      <c r="G14" s="97">
        <v>0</v>
      </c>
      <c r="H14" s="97">
        <v>0</v>
      </c>
      <c r="I14" s="97">
        <v>0</v>
      </c>
      <c r="J14" s="95">
        <v>0</v>
      </c>
    </row>
    <row r="15" spans="1:10" x14ac:dyDescent="0.25">
      <c r="A15" s="16">
        <v>3223</v>
      </c>
      <c r="B15" s="16"/>
      <c r="C15" s="16"/>
      <c r="D15" s="93" t="s">
        <v>64</v>
      </c>
      <c r="E15" s="93"/>
      <c r="F15" s="97">
        <v>7465.41</v>
      </c>
      <c r="G15" s="97">
        <v>10750</v>
      </c>
      <c r="H15" s="97">
        <v>5177.7299999999996</v>
      </c>
      <c r="I15" s="97">
        <f>H15/G15*100</f>
        <v>48.164930232558135</v>
      </c>
      <c r="J15" s="95">
        <f t="shared" si="1"/>
        <v>69.356271122416587</v>
      </c>
    </row>
    <row r="16" spans="1:10" x14ac:dyDescent="0.25">
      <c r="A16" s="16">
        <v>3224</v>
      </c>
      <c r="B16" s="16"/>
      <c r="C16" s="16"/>
      <c r="D16" s="93" t="s">
        <v>112</v>
      </c>
      <c r="E16" s="93"/>
      <c r="F16" s="97">
        <v>220.13</v>
      </c>
      <c r="G16" s="97">
        <v>1000</v>
      </c>
      <c r="H16" s="97">
        <v>209.74</v>
      </c>
      <c r="I16" s="97">
        <f>H16/G16*100</f>
        <v>20.974</v>
      </c>
      <c r="J16" s="95">
        <f t="shared" si="1"/>
        <v>95.280061781674476</v>
      </c>
    </row>
    <row r="17" spans="1:10" x14ac:dyDescent="0.25">
      <c r="A17" s="16">
        <v>3225</v>
      </c>
      <c r="B17" s="16"/>
      <c r="C17" s="16"/>
      <c r="D17" s="93" t="s">
        <v>113</v>
      </c>
      <c r="E17" s="93"/>
      <c r="F17" s="97">
        <v>0</v>
      </c>
      <c r="G17" s="97">
        <v>0</v>
      </c>
      <c r="H17" s="97">
        <v>0</v>
      </c>
      <c r="I17" s="97">
        <v>0</v>
      </c>
      <c r="J17" s="95">
        <v>0</v>
      </c>
    </row>
    <row r="18" spans="1:10" x14ac:dyDescent="0.25">
      <c r="A18" s="16">
        <v>3227</v>
      </c>
      <c r="B18" s="16"/>
      <c r="C18" s="16"/>
      <c r="D18" s="93" t="s">
        <v>114</v>
      </c>
      <c r="E18" s="93"/>
      <c r="F18" s="97">
        <v>0</v>
      </c>
      <c r="G18" s="97">
        <v>300</v>
      </c>
      <c r="H18" s="97">
        <v>0</v>
      </c>
      <c r="I18" s="97" t="s">
        <v>115</v>
      </c>
      <c r="J18" s="95">
        <v>0</v>
      </c>
    </row>
    <row r="19" spans="1:10" x14ac:dyDescent="0.25">
      <c r="A19" s="98">
        <v>323</v>
      </c>
      <c r="B19" s="16">
        <v>451</v>
      </c>
      <c r="C19" s="16"/>
      <c r="D19" s="92" t="s">
        <v>68</v>
      </c>
      <c r="E19" s="93"/>
      <c r="F19" s="94">
        <f>F20+F21+F23+F24+F25+F27</f>
        <v>48154.79</v>
      </c>
      <c r="G19" s="94">
        <f>G20+G21+G22+G23+G24+G25+G26+G27+G28</f>
        <v>59306.36</v>
      </c>
      <c r="H19" s="94">
        <f>H20+H21+H22+H23+H24+H25+H26+H27</f>
        <v>52336.77</v>
      </c>
      <c r="I19" s="97">
        <f>H19/G19*100</f>
        <v>88.248157533188675</v>
      </c>
      <c r="J19" s="95">
        <f t="shared" si="1"/>
        <v>108.68445278237118</v>
      </c>
    </row>
    <row r="20" spans="1:10" x14ac:dyDescent="0.25">
      <c r="A20" s="16">
        <v>3231</v>
      </c>
      <c r="B20" s="16"/>
      <c r="C20" s="16"/>
      <c r="D20" s="93" t="s">
        <v>116</v>
      </c>
      <c r="E20" s="93"/>
      <c r="F20" s="97">
        <v>1089.01</v>
      </c>
      <c r="G20" s="97">
        <v>1800</v>
      </c>
      <c r="H20" s="97">
        <v>784</v>
      </c>
      <c r="I20" s="97">
        <f>H20/G20*100</f>
        <v>43.55555555555555</v>
      </c>
      <c r="J20" s="95">
        <f t="shared" si="1"/>
        <v>71.991992727339522</v>
      </c>
    </row>
    <row r="21" spans="1:10" x14ac:dyDescent="0.25">
      <c r="A21" s="16">
        <v>3232</v>
      </c>
      <c r="B21" s="16"/>
      <c r="C21" s="16"/>
      <c r="D21" s="93" t="s">
        <v>117</v>
      </c>
      <c r="E21" s="93"/>
      <c r="F21" s="97">
        <v>1323.75</v>
      </c>
      <c r="G21" s="97">
        <v>1900</v>
      </c>
      <c r="H21" s="97">
        <v>595.54</v>
      </c>
      <c r="I21" s="97">
        <f>H21/G21*100</f>
        <v>31.344210526315784</v>
      </c>
      <c r="J21" s="95">
        <f t="shared" si="1"/>
        <v>44.988857412653445</v>
      </c>
    </row>
    <row r="22" spans="1:10" x14ac:dyDescent="0.25">
      <c r="A22" s="16">
        <v>3233</v>
      </c>
      <c r="B22" s="16"/>
      <c r="C22" s="16"/>
      <c r="D22" s="93" t="s">
        <v>118</v>
      </c>
      <c r="E22" s="93"/>
      <c r="F22" s="97" t="s">
        <v>115</v>
      </c>
      <c r="G22" s="97">
        <v>0</v>
      </c>
      <c r="H22" s="97">
        <v>0</v>
      </c>
      <c r="I22" s="97" t="s">
        <v>115</v>
      </c>
      <c r="J22" s="95">
        <v>0</v>
      </c>
    </row>
    <row r="23" spans="1:10" x14ac:dyDescent="0.25">
      <c r="A23" s="16">
        <v>3234</v>
      </c>
      <c r="B23" s="16"/>
      <c r="C23" s="16"/>
      <c r="D23" s="93" t="s">
        <v>71</v>
      </c>
      <c r="E23" s="93"/>
      <c r="F23" s="97">
        <v>938.71</v>
      </c>
      <c r="G23" s="97">
        <v>1500</v>
      </c>
      <c r="H23" s="97">
        <v>784.91</v>
      </c>
      <c r="I23" s="97">
        <f>H23/G23*100</f>
        <v>52.327333333333328</v>
      </c>
      <c r="J23" s="95">
        <f t="shared" si="1"/>
        <v>83.615813190442196</v>
      </c>
    </row>
    <row r="24" spans="1:10" x14ac:dyDescent="0.25">
      <c r="A24" s="16">
        <v>3235</v>
      </c>
      <c r="B24" s="16"/>
      <c r="C24" s="16"/>
      <c r="D24" s="93" t="s">
        <v>72</v>
      </c>
      <c r="E24" s="93"/>
      <c r="F24" s="97">
        <v>41431.519999999997</v>
      </c>
      <c r="G24" s="97">
        <v>48756.36</v>
      </c>
      <c r="H24" s="97">
        <v>48384.4</v>
      </c>
      <c r="I24" s="97">
        <f>H24/G24*100</f>
        <v>99.237104656705299</v>
      </c>
      <c r="J24" s="95">
        <f t="shared" si="1"/>
        <v>116.78161940474308</v>
      </c>
    </row>
    <row r="25" spans="1:10" x14ac:dyDescent="0.25">
      <c r="A25" s="16">
        <v>3236</v>
      </c>
      <c r="B25" s="16"/>
      <c r="C25" s="16"/>
      <c r="D25" s="93" t="s">
        <v>119</v>
      </c>
      <c r="E25" s="93"/>
      <c r="F25" s="97">
        <v>1834.33</v>
      </c>
      <c r="G25" s="97">
        <v>1900</v>
      </c>
      <c r="H25" s="97">
        <v>113.75</v>
      </c>
      <c r="I25" s="97">
        <f>H25/G25*100</f>
        <v>5.9868421052631575</v>
      </c>
      <c r="J25" s="95">
        <f t="shared" si="1"/>
        <v>6.201174270714648</v>
      </c>
    </row>
    <row r="26" spans="1:10" x14ac:dyDescent="0.25">
      <c r="A26" s="16">
        <v>3237</v>
      </c>
      <c r="B26" s="16"/>
      <c r="C26" s="16"/>
      <c r="D26" s="93" t="s">
        <v>120</v>
      </c>
      <c r="E26" s="93"/>
      <c r="F26" s="97">
        <v>0</v>
      </c>
      <c r="G26" s="97">
        <v>250</v>
      </c>
      <c r="H26" s="97">
        <v>0</v>
      </c>
      <c r="I26" s="97">
        <v>0</v>
      </c>
      <c r="J26" s="95">
        <v>0</v>
      </c>
    </row>
    <row r="27" spans="1:10" x14ac:dyDescent="0.25">
      <c r="A27" s="16">
        <v>3238</v>
      </c>
      <c r="B27" s="16"/>
      <c r="C27" s="16"/>
      <c r="D27" s="93" t="s">
        <v>75</v>
      </c>
      <c r="E27" s="93"/>
      <c r="F27" s="97">
        <v>1537.47</v>
      </c>
      <c r="G27" s="97">
        <v>3200</v>
      </c>
      <c r="H27" s="97">
        <v>1674.17</v>
      </c>
      <c r="I27" s="97">
        <f>H27/G27*100</f>
        <v>52.317812500000002</v>
      </c>
      <c r="J27" s="95">
        <f>H27/F27*100</f>
        <v>108.89123039799151</v>
      </c>
    </row>
    <row r="28" spans="1:10" x14ac:dyDescent="0.25">
      <c r="A28" s="16">
        <v>3239</v>
      </c>
      <c r="B28" s="16"/>
      <c r="C28" s="16"/>
      <c r="D28" s="93" t="s">
        <v>83</v>
      </c>
      <c r="E28" s="93"/>
      <c r="F28" s="97">
        <v>0</v>
      </c>
      <c r="G28" s="97">
        <v>0</v>
      </c>
      <c r="H28" s="97">
        <v>0</v>
      </c>
      <c r="I28" s="97" t="s">
        <v>115</v>
      </c>
      <c r="J28" s="95">
        <v>0</v>
      </c>
    </row>
    <row r="29" spans="1:10" x14ac:dyDescent="0.25">
      <c r="A29" s="98">
        <v>329</v>
      </c>
      <c r="B29" s="16">
        <v>451</v>
      </c>
      <c r="C29" s="16"/>
      <c r="D29" s="92" t="s">
        <v>76</v>
      </c>
      <c r="E29" s="93"/>
      <c r="F29" s="94">
        <f>F30+F31+F32+F33</f>
        <v>148.02000000000001</v>
      </c>
      <c r="G29" s="94">
        <f>G30+G31+G32+G33</f>
        <v>349</v>
      </c>
      <c r="H29" s="94">
        <f>H30+H31+H32+H33</f>
        <v>165.5</v>
      </c>
      <c r="I29" s="97">
        <f>H29/G29*100</f>
        <v>47.421203438395416</v>
      </c>
      <c r="J29" s="95">
        <f t="shared" si="1"/>
        <v>111.80921497094987</v>
      </c>
    </row>
    <row r="30" spans="1:10" x14ac:dyDescent="0.25">
      <c r="A30" s="16">
        <v>3292</v>
      </c>
      <c r="B30" s="16"/>
      <c r="C30" s="16"/>
      <c r="D30" s="93" t="s">
        <v>77</v>
      </c>
      <c r="E30" s="93"/>
      <c r="F30" s="97">
        <v>39.93</v>
      </c>
      <c r="G30" s="97">
        <v>179</v>
      </c>
      <c r="H30" s="97">
        <v>40.5</v>
      </c>
      <c r="I30" s="97">
        <f>H30/G30*100</f>
        <v>22.625698324022348</v>
      </c>
      <c r="J30" s="95">
        <f t="shared" si="1"/>
        <v>101.42749812171299</v>
      </c>
    </row>
    <row r="31" spans="1:10" x14ac:dyDescent="0.25">
      <c r="A31" s="16">
        <v>3293</v>
      </c>
      <c r="B31" s="16"/>
      <c r="C31" s="16"/>
      <c r="D31" s="93" t="s">
        <v>78</v>
      </c>
      <c r="E31" s="93"/>
      <c r="F31" s="97">
        <v>0</v>
      </c>
      <c r="G31" s="97">
        <v>0</v>
      </c>
      <c r="H31" s="97">
        <v>0</v>
      </c>
      <c r="I31" s="97">
        <v>0</v>
      </c>
      <c r="J31" s="95">
        <v>0</v>
      </c>
    </row>
    <row r="32" spans="1:10" x14ac:dyDescent="0.25">
      <c r="A32" s="16">
        <v>3294</v>
      </c>
      <c r="B32" s="16"/>
      <c r="C32" s="16"/>
      <c r="D32" s="93" t="s">
        <v>79</v>
      </c>
      <c r="E32" s="93"/>
      <c r="F32" s="97">
        <v>108.09</v>
      </c>
      <c r="G32" s="97">
        <v>170</v>
      </c>
      <c r="H32" s="97">
        <v>125</v>
      </c>
      <c r="I32" s="97">
        <f>H32/G32*100</f>
        <v>73.529411764705884</v>
      </c>
      <c r="J32" s="95">
        <f t="shared" si="1"/>
        <v>115.64437043204737</v>
      </c>
    </row>
    <row r="33" spans="1:10" x14ac:dyDescent="0.25">
      <c r="A33" s="16">
        <v>3299</v>
      </c>
      <c r="B33" s="16"/>
      <c r="C33" s="16"/>
      <c r="D33" s="93" t="s">
        <v>121</v>
      </c>
      <c r="E33" s="93"/>
      <c r="F33" s="97">
        <v>0</v>
      </c>
      <c r="G33" s="97">
        <v>0</v>
      </c>
      <c r="H33" s="97">
        <v>0</v>
      </c>
      <c r="I33" s="97">
        <v>0</v>
      </c>
      <c r="J33" s="95">
        <v>0</v>
      </c>
    </row>
    <row r="34" spans="1:10" x14ac:dyDescent="0.25">
      <c r="A34" s="98">
        <v>322</v>
      </c>
      <c r="B34" s="16"/>
      <c r="C34" s="16"/>
      <c r="D34" s="92" t="s">
        <v>9</v>
      </c>
      <c r="E34" s="93"/>
      <c r="F34" s="94">
        <v>0</v>
      </c>
      <c r="G34" s="94">
        <v>0</v>
      </c>
      <c r="H34" s="94">
        <v>0</v>
      </c>
      <c r="I34" s="97">
        <v>0</v>
      </c>
      <c r="J34" s="95">
        <v>0</v>
      </c>
    </row>
    <row r="35" spans="1:10" x14ac:dyDescent="0.25">
      <c r="A35" s="16">
        <v>3223</v>
      </c>
      <c r="B35" s="16">
        <v>110</v>
      </c>
      <c r="C35" s="16"/>
      <c r="D35" s="93" t="s">
        <v>64</v>
      </c>
      <c r="E35" s="93"/>
      <c r="F35" s="97">
        <v>0</v>
      </c>
      <c r="G35" s="97">
        <v>0</v>
      </c>
      <c r="H35" s="97">
        <v>0</v>
      </c>
      <c r="I35" s="97">
        <v>0</v>
      </c>
      <c r="J35" s="95">
        <v>0</v>
      </c>
    </row>
    <row r="36" spans="1:10" x14ac:dyDescent="0.25">
      <c r="A36" s="98">
        <v>323</v>
      </c>
      <c r="B36" s="16"/>
      <c r="C36" s="16"/>
      <c r="D36" s="92" t="s">
        <v>68</v>
      </c>
      <c r="E36" s="93"/>
      <c r="F36" s="94">
        <f>F37+F38</f>
        <v>6374.08</v>
      </c>
      <c r="G36" s="94">
        <f>G37+G38</f>
        <v>9204.85</v>
      </c>
      <c r="H36" s="94">
        <f>H37+H38</f>
        <v>9204.85</v>
      </c>
      <c r="I36" s="97" t="s">
        <v>122</v>
      </c>
      <c r="J36" s="95">
        <f t="shared" si="1"/>
        <v>144.41064435965663</v>
      </c>
    </row>
    <row r="37" spans="1:10" x14ac:dyDescent="0.25">
      <c r="A37" s="16">
        <v>3235</v>
      </c>
      <c r="B37" s="16">
        <v>121</v>
      </c>
      <c r="C37" s="16"/>
      <c r="D37" s="93" t="s">
        <v>72</v>
      </c>
      <c r="E37" s="93"/>
      <c r="F37" s="97">
        <v>6374.08</v>
      </c>
      <c r="G37" s="97">
        <v>9204.85</v>
      </c>
      <c r="H37" s="97">
        <v>9204.85</v>
      </c>
      <c r="I37" s="97" t="s">
        <v>122</v>
      </c>
      <c r="J37" s="95">
        <f t="shared" si="1"/>
        <v>144.41064435965663</v>
      </c>
    </row>
    <row r="38" spans="1:10" x14ac:dyDescent="0.25">
      <c r="A38" s="16">
        <v>3234</v>
      </c>
      <c r="B38" s="16">
        <v>110</v>
      </c>
      <c r="C38" s="16"/>
      <c r="D38" s="93" t="s">
        <v>71</v>
      </c>
      <c r="E38" s="93"/>
      <c r="F38" s="97">
        <v>0</v>
      </c>
      <c r="G38" s="97">
        <v>0</v>
      </c>
      <c r="H38" s="97">
        <v>0</v>
      </c>
      <c r="I38" s="97">
        <v>0</v>
      </c>
      <c r="J38" s="95">
        <v>0</v>
      </c>
    </row>
    <row r="39" spans="1:10" x14ac:dyDescent="0.25">
      <c r="A39" s="98">
        <v>34</v>
      </c>
      <c r="B39" s="16"/>
      <c r="C39" s="16"/>
      <c r="D39" s="92" t="s">
        <v>123</v>
      </c>
      <c r="E39" s="93"/>
      <c r="F39" s="94">
        <v>46.29</v>
      </c>
      <c r="G39" s="94">
        <v>130</v>
      </c>
      <c r="H39" s="94">
        <v>73</v>
      </c>
      <c r="I39" s="97">
        <f>H39/G39*100</f>
        <v>56.153846153846153</v>
      </c>
      <c r="J39" s="95">
        <f t="shared" si="1"/>
        <v>157.70144739684596</v>
      </c>
    </row>
    <row r="40" spans="1:10" x14ac:dyDescent="0.25">
      <c r="A40" s="98">
        <v>343</v>
      </c>
      <c r="B40" s="16"/>
      <c r="C40" s="16"/>
      <c r="D40" s="92" t="s">
        <v>124</v>
      </c>
      <c r="E40" s="93"/>
      <c r="F40" s="94">
        <v>46.29</v>
      </c>
      <c r="G40" s="94">
        <v>130</v>
      </c>
      <c r="H40" s="94">
        <v>73</v>
      </c>
      <c r="I40" s="97">
        <f>H40/G40*100</f>
        <v>56.153846153846153</v>
      </c>
      <c r="J40" s="95">
        <f t="shared" si="1"/>
        <v>157.70144739684596</v>
      </c>
    </row>
    <row r="41" spans="1:10" x14ac:dyDescent="0.25">
      <c r="A41" s="99">
        <v>3431</v>
      </c>
      <c r="B41" s="16">
        <v>451</v>
      </c>
      <c r="C41" s="16"/>
      <c r="D41" s="93" t="s">
        <v>125</v>
      </c>
      <c r="E41" s="93"/>
      <c r="F41" s="97">
        <v>46.29</v>
      </c>
      <c r="G41" s="97">
        <v>130</v>
      </c>
      <c r="H41" s="97">
        <v>73</v>
      </c>
      <c r="I41" s="97">
        <f>H41/G41*100</f>
        <v>56.153846153846153</v>
      </c>
      <c r="J41" s="95">
        <f t="shared" si="1"/>
        <v>157.70144739684596</v>
      </c>
    </row>
    <row r="42" spans="1:10" ht="28.15" customHeight="1" x14ac:dyDescent="0.25">
      <c r="A42" s="100"/>
      <c r="B42" s="101"/>
      <c r="C42" s="185" t="s">
        <v>180</v>
      </c>
      <c r="D42" s="186"/>
      <c r="E42" s="102"/>
      <c r="F42" s="103">
        <v>0</v>
      </c>
      <c r="G42" s="103">
        <v>0</v>
      </c>
      <c r="H42" s="103">
        <v>0</v>
      </c>
      <c r="I42" s="104">
        <v>0</v>
      </c>
      <c r="J42" s="105">
        <v>0</v>
      </c>
    </row>
    <row r="43" spans="1:10" x14ac:dyDescent="0.25">
      <c r="A43" s="106">
        <v>4</v>
      </c>
      <c r="B43" s="67"/>
      <c r="C43" s="107"/>
      <c r="D43" s="108" t="s">
        <v>126</v>
      </c>
      <c r="E43" s="109"/>
      <c r="F43" s="110">
        <v>0</v>
      </c>
      <c r="G43" s="110">
        <v>0</v>
      </c>
      <c r="H43" s="110">
        <v>0</v>
      </c>
      <c r="I43" s="111">
        <v>0</v>
      </c>
      <c r="J43" s="95">
        <v>0</v>
      </c>
    </row>
    <row r="44" spans="1:10" x14ac:dyDescent="0.25">
      <c r="A44" s="106">
        <v>42</v>
      </c>
      <c r="B44" s="67"/>
      <c r="C44" s="112"/>
      <c r="D44" s="113" t="s">
        <v>127</v>
      </c>
      <c r="E44" s="109"/>
      <c r="F44" s="110">
        <v>0</v>
      </c>
      <c r="G44" s="110">
        <v>0</v>
      </c>
      <c r="H44" s="110">
        <v>0</v>
      </c>
      <c r="I44" s="111">
        <v>0</v>
      </c>
      <c r="J44" s="95">
        <v>0</v>
      </c>
    </row>
    <row r="45" spans="1:10" x14ac:dyDescent="0.25">
      <c r="A45" s="106">
        <v>424</v>
      </c>
      <c r="B45" s="67"/>
      <c r="C45" s="112"/>
      <c r="D45" s="113" t="s">
        <v>128</v>
      </c>
      <c r="E45" s="109"/>
      <c r="F45" s="110">
        <v>0</v>
      </c>
      <c r="G45" s="110">
        <v>0</v>
      </c>
      <c r="H45" s="110">
        <v>0</v>
      </c>
      <c r="I45" s="111">
        <v>0</v>
      </c>
      <c r="J45" s="95">
        <v>0</v>
      </c>
    </row>
    <row r="46" spans="1:10" x14ac:dyDescent="0.25">
      <c r="A46" s="114">
        <v>4241</v>
      </c>
      <c r="B46" s="67">
        <v>451</v>
      </c>
      <c r="C46" s="112"/>
      <c r="D46" s="109" t="s">
        <v>129</v>
      </c>
      <c r="E46" s="109"/>
      <c r="F46" s="111">
        <v>0</v>
      </c>
      <c r="G46" s="111">
        <v>0</v>
      </c>
      <c r="H46" s="111">
        <v>0</v>
      </c>
      <c r="I46" s="111">
        <v>0</v>
      </c>
      <c r="J46" s="95">
        <v>0</v>
      </c>
    </row>
    <row r="47" spans="1:10" ht="20.45" customHeight="1" x14ac:dyDescent="0.25">
      <c r="A47" s="101"/>
      <c r="B47" s="101"/>
      <c r="C47" s="192" t="s">
        <v>130</v>
      </c>
      <c r="D47" s="193"/>
      <c r="E47" s="102"/>
      <c r="F47" s="103">
        <f>F48+F56</f>
        <v>4720.54</v>
      </c>
      <c r="G47" s="103">
        <f>G48+G56</f>
        <v>5600.25</v>
      </c>
      <c r="H47" s="103">
        <f>H48+H56</f>
        <v>5849.1</v>
      </c>
      <c r="I47" s="104" t="s">
        <v>122</v>
      </c>
      <c r="J47" s="105">
        <f t="shared" si="1"/>
        <v>123.90743431895504</v>
      </c>
    </row>
    <row r="48" spans="1:10" x14ac:dyDescent="0.25">
      <c r="A48" s="106">
        <v>3</v>
      </c>
      <c r="B48" s="67"/>
      <c r="C48" s="112"/>
      <c r="D48" s="113" t="s">
        <v>3</v>
      </c>
      <c r="E48" s="109"/>
      <c r="F48" s="110">
        <v>395.54</v>
      </c>
      <c r="G48" s="110">
        <v>5600.25</v>
      </c>
      <c r="H48" s="110">
        <f>H49+H52</f>
        <v>5849.1</v>
      </c>
      <c r="I48" s="111">
        <f>H48/G48*100</f>
        <v>104.44355162715951</v>
      </c>
      <c r="J48" s="95">
        <f t="shared" si="1"/>
        <v>1478.7632097891492</v>
      </c>
    </row>
    <row r="49" spans="1:10" x14ac:dyDescent="0.25">
      <c r="A49" s="106">
        <v>32</v>
      </c>
      <c r="B49" s="67"/>
      <c r="C49" s="112"/>
      <c r="D49" s="113" t="s">
        <v>9</v>
      </c>
      <c r="E49" s="109"/>
      <c r="F49" s="110">
        <f>F53+F54</f>
        <v>395.54</v>
      </c>
      <c r="G49" s="110">
        <f>G50+G52</f>
        <v>5600.25</v>
      </c>
      <c r="H49" s="110">
        <v>775.25</v>
      </c>
      <c r="I49" s="111">
        <f>H49/G49*100</f>
        <v>13.84313200303558</v>
      </c>
      <c r="J49" s="95">
        <f t="shared" si="1"/>
        <v>195.99787632097892</v>
      </c>
    </row>
    <row r="50" spans="1:10" x14ac:dyDescent="0.25">
      <c r="A50" s="106">
        <v>322</v>
      </c>
      <c r="B50" s="67"/>
      <c r="C50" s="112"/>
      <c r="D50" s="113" t="s">
        <v>145</v>
      </c>
      <c r="E50" s="109"/>
      <c r="F50" s="110">
        <v>0</v>
      </c>
      <c r="G50" s="110">
        <v>775.25</v>
      </c>
      <c r="H50" s="110">
        <v>775.25</v>
      </c>
      <c r="I50" s="111">
        <v>100</v>
      </c>
      <c r="J50" s="95">
        <v>0</v>
      </c>
    </row>
    <row r="51" spans="1:10" x14ac:dyDescent="0.25">
      <c r="A51" s="114">
        <v>3224</v>
      </c>
      <c r="B51" s="67">
        <v>451</v>
      </c>
      <c r="C51" s="112"/>
      <c r="D51" s="109" t="s">
        <v>182</v>
      </c>
      <c r="E51" s="109"/>
      <c r="F51" s="111">
        <v>0</v>
      </c>
      <c r="G51" s="111">
        <v>775.25</v>
      </c>
      <c r="H51" s="111">
        <v>775.25</v>
      </c>
      <c r="I51" s="111">
        <v>100</v>
      </c>
      <c r="J51" s="95">
        <v>0</v>
      </c>
    </row>
    <row r="52" spans="1:10" x14ac:dyDescent="0.25">
      <c r="A52" s="98">
        <v>323</v>
      </c>
      <c r="B52" s="16"/>
      <c r="C52" s="16"/>
      <c r="D52" s="92" t="s">
        <v>68</v>
      </c>
      <c r="E52" s="93"/>
      <c r="F52" s="94">
        <f>F53+F54</f>
        <v>395.54</v>
      </c>
      <c r="G52" s="94">
        <f>G53+G54+G55</f>
        <v>4825</v>
      </c>
      <c r="H52" s="94">
        <f>H53+H54+H55</f>
        <v>5073.8500000000004</v>
      </c>
      <c r="I52" s="97">
        <f>H52/G52*100</f>
        <v>105.15751295336788</v>
      </c>
      <c r="J52" s="95">
        <f t="shared" si="1"/>
        <v>1282.7653334681702</v>
      </c>
    </row>
    <row r="53" spans="1:10" x14ac:dyDescent="0.25">
      <c r="A53" s="16">
        <v>3232</v>
      </c>
      <c r="B53" s="16">
        <v>451</v>
      </c>
      <c r="C53" s="16"/>
      <c r="D53" s="93" t="s">
        <v>131</v>
      </c>
      <c r="E53" s="93"/>
      <c r="F53" s="97">
        <v>0</v>
      </c>
      <c r="G53" s="97">
        <v>3325</v>
      </c>
      <c r="H53" s="97">
        <v>3325</v>
      </c>
      <c r="I53" s="97">
        <v>0</v>
      </c>
      <c r="J53" s="95">
        <v>0</v>
      </c>
    </row>
    <row r="54" spans="1:10" x14ac:dyDescent="0.25">
      <c r="A54" s="16">
        <v>3232</v>
      </c>
      <c r="B54" s="16">
        <v>121</v>
      </c>
      <c r="C54" s="16"/>
      <c r="D54" s="93" t="s">
        <v>131</v>
      </c>
      <c r="E54" s="93"/>
      <c r="F54" s="97">
        <v>395.54</v>
      </c>
      <c r="G54" s="97">
        <v>0</v>
      </c>
      <c r="H54" s="97">
        <v>0</v>
      </c>
      <c r="I54" s="97">
        <v>0</v>
      </c>
      <c r="J54" s="95">
        <v>0</v>
      </c>
    </row>
    <row r="55" spans="1:10" x14ac:dyDescent="0.25">
      <c r="A55" s="16">
        <v>3237</v>
      </c>
      <c r="B55" s="16">
        <v>451</v>
      </c>
      <c r="C55" s="16"/>
      <c r="D55" s="93" t="s">
        <v>120</v>
      </c>
      <c r="E55" s="93"/>
      <c r="F55" s="97">
        <v>0</v>
      </c>
      <c r="G55" s="97">
        <v>1500</v>
      </c>
      <c r="H55" s="97">
        <v>1748.85</v>
      </c>
      <c r="I55" s="97">
        <v>0</v>
      </c>
      <c r="J55" s="95">
        <v>0</v>
      </c>
    </row>
    <row r="56" spans="1:10" x14ac:dyDescent="0.25">
      <c r="A56" s="98">
        <v>4</v>
      </c>
      <c r="B56" s="16"/>
      <c r="C56" s="16"/>
      <c r="D56" s="92" t="s">
        <v>5</v>
      </c>
      <c r="E56" s="93"/>
      <c r="F56" s="94">
        <v>4325</v>
      </c>
      <c r="G56" s="94">
        <v>0</v>
      </c>
      <c r="H56" s="94">
        <v>0</v>
      </c>
      <c r="I56" s="97" t="s">
        <v>122</v>
      </c>
      <c r="J56" s="95">
        <v>0</v>
      </c>
    </row>
    <row r="57" spans="1:10" x14ac:dyDescent="0.25">
      <c r="A57" s="98">
        <v>42</v>
      </c>
      <c r="B57" s="16"/>
      <c r="C57" s="16"/>
      <c r="D57" s="92" t="s">
        <v>132</v>
      </c>
      <c r="E57" s="93"/>
      <c r="F57" s="94">
        <v>4325</v>
      </c>
      <c r="G57" s="94">
        <v>0</v>
      </c>
      <c r="H57" s="94">
        <v>0</v>
      </c>
      <c r="I57" s="97" t="s">
        <v>122</v>
      </c>
      <c r="J57" s="95">
        <v>0</v>
      </c>
    </row>
    <row r="58" spans="1:10" x14ac:dyDescent="0.25">
      <c r="A58" s="98">
        <v>422</v>
      </c>
      <c r="B58" s="16"/>
      <c r="C58" s="16"/>
      <c r="D58" s="92" t="s">
        <v>133</v>
      </c>
      <c r="E58" s="93"/>
      <c r="F58" s="94">
        <v>4325</v>
      </c>
      <c r="G58" s="94">
        <f>G59+G60</f>
        <v>0</v>
      </c>
      <c r="H58" s="94">
        <f>H59+H60</f>
        <v>0</v>
      </c>
      <c r="I58" s="97" t="s">
        <v>122</v>
      </c>
      <c r="J58" s="95">
        <v>0</v>
      </c>
    </row>
    <row r="59" spans="1:10" x14ac:dyDescent="0.25">
      <c r="A59" s="16">
        <v>4221</v>
      </c>
      <c r="B59" s="16">
        <v>451</v>
      </c>
      <c r="C59" s="16"/>
      <c r="D59" s="93" t="s">
        <v>134</v>
      </c>
      <c r="E59" s="93"/>
      <c r="F59" s="97">
        <v>4325</v>
      </c>
      <c r="G59" s="97">
        <v>0</v>
      </c>
      <c r="H59" s="97">
        <v>0</v>
      </c>
      <c r="I59" s="97" t="s">
        <v>122</v>
      </c>
      <c r="J59" s="95">
        <v>0</v>
      </c>
    </row>
    <row r="60" spans="1:10" x14ac:dyDescent="0.25">
      <c r="A60" s="16">
        <v>4221</v>
      </c>
      <c r="B60" s="16">
        <v>110</v>
      </c>
      <c r="C60" s="115"/>
      <c r="D60" s="93" t="s">
        <v>134</v>
      </c>
      <c r="E60" s="93"/>
      <c r="F60" s="97">
        <v>0</v>
      </c>
      <c r="G60" s="97">
        <v>0</v>
      </c>
      <c r="H60" s="97">
        <v>0</v>
      </c>
      <c r="I60" s="97">
        <v>0</v>
      </c>
      <c r="J60" s="95">
        <v>0</v>
      </c>
    </row>
    <row r="61" spans="1:10" ht="22.9" customHeight="1" x14ac:dyDescent="0.25">
      <c r="A61" s="101"/>
      <c r="B61" s="101"/>
      <c r="C61" s="192" t="s">
        <v>135</v>
      </c>
      <c r="D61" s="193"/>
      <c r="E61" s="102"/>
      <c r="F61" s="103">
        <v>362047.92</v>
      </c>
      <c r="G61" s="103">
        <v>814625.37</v>
      </c>
      <c r="H61" s="103">
        <v>387432.23</v>
      </c>
      <c r="I61" s="104">
        <f t="shared" ref="I61:I84" si="2">H61/G61*100</f>
        <v>47.559558573531781</v>
      </c>
      <c r="J61" s="105">
        <f t="shared" si="1"/>
        <v>107.01131220419661</v>
      </c>
    </row>
    <row r="62" spans="1:10" x14ac:dyDescent="0.25">
      <c r="A62" s="98">
        <v>3</v>
      </c>
      <c r="B62" s="16"/>
      <c r="C62" s="16"/>
      <c r="D62" s="92" t="s">
        <v>3</v>
      </c>
      <c r="E62" s="93"/>
      <c r="F62" s="94">
        <f>F63+F70</f>
        <v>362047.92000000004</v>
      </c>
      <c r="G62" s="94">
        <f>G63+G70</f>
        <v>814625.37</v>
      </c>
      <c r="H62" s="94">
        <f>H63+H70</f>
        <v>387432.23</v>
      </c>
      <c r="I62" s="97">
        <f t="shared" si="2"/>
        <v>47.559558573531781</v>
      </c>
      <c r="J62" s="95">
        <f t="shared" si="1"/>
        <v>107.0113122041966</v>
      </c>
    </row>
    <row r="63" spans="1:10" x14ac:dyDescent="0.25">
      <c r="A63" s="98">
        <v>31</v>
      </c>
      <c r="B63" s="16"/>
      <c r="C63" s="16"/>
      <c r="D63" s="92" t="s">
        <v>4</v>
      </c>
      <c r="E63" s="93"/>
      <c r="F63" s="94">
        <f>F64+F66+F68</f>
        <v>344623.95</v>
      </c>
      <c r="G63" s="94">
        <f>G64+G66+G68</f>
        <v>780609.37</v>
      </c>
      <c r="H63" s="94">
        <f>H64+H66+H68</f>
        <v>369318.81</v>
      </c>
      <c r="I63" s="97">
        <f t="shared" si="2"/>
        <v>47.311603497662347</v>
      </c>
      <c r="J63" s="95">
        <f t="shared" si="1"/>
        <v>107.16574109257351</v>
      </c>
    </row>
    <row r="64" spans="1:10" x14ac:dyDescent="0.25">
      <c r="A64" s="98">
        <v>311</v>
      </c>
      <c r="B64" s="16"/>
      <c r="C64" s="16"/>
      <c r="D64" s="93" t="s">
        <v>136</v>
      </c>
      <c r="E64" s="93"/>
      <c r="F64" s="94">
        <v>282573.58</v>
      </c>
      <c r="G64" s="94">
        <v>646875</v>
      </c>
      <c r="H64" s="94">
        <v>307026.51</v>
      </c>
      <c r="I64" s="97">
        <f t="shared" si="2"/>
        <v>47.463035362318841</v>
      </c>
      <c r="J64" s="95">
        <f t="shared" si="1"/>
        <v>108.65365049343963</v>
      </c>
    </row>
    <row r="65" spans="1:10" x14ac:dyDescent="0.25">
      <c r="A65" s="16">
        <v>3111</v>
      </c>
      <c r="B65" s="16">
        <v>51</v>
      </c>
      <c r="C65" s="16"/>
      <c r="D65" s="93" t="s">
        <v>137</v>
      </c>
      <c r="E65" s="93"/>
      <c r="F65" s="97">
        <v>282573.58</v>
      </c>
      <c r="G65" s="97">
        <v>646875</v>
      </c>
      <c r="H65" s="97">
        <v>307026.51</v>
      </c>
      <c r="I65" s="97">
        <f t="shared" si="2"/>
        <v>47.463035362318841</v>
      </c>
      <c r="J65" s="95">
        <f t="shared" si="1"/>
        <v>108.65365049343963</v>
      </c>
    </row>
    <row r="66" spans="1:10" x14ac:dyDescent="0.25">
      <c r="A66" s="98">
        <v>312</v>
      </c>
      <c r="B66" s="16"/>
      <c r="C66" s="16"/>
      <c r="D66" s="93" t="s">
        <v>138</v>
      </c>
      <c r="E66" s="93"/>
      <c r="F66" s="94">
        <v>15447.37</v>
      </c>
      <c r="G66" s="94">
        <v>27000</v>
      </c>
      <c r="H66" s="94">
        <v>12052.94</v>
      </c>
      <c r="I66" s="97">
        <f t="shared" si="2"/>
        <v>44.640518518518519</v>
      </c>
      <c r="J66" s="95">
        <f t="shared" si="1"/>
        <v>78.025838702639987</v>
      </c>
    </row>
    <row r="67" spans="1:10" x14ac:dyDescent="0.25">
      <c r="A67" s="16">
        <v>3121</v>
      </c>
      <c r="B67" s="16">
        <v>51</v>
      </c>
      <c r="C67" s="16"/>
      <c r="D67" s="93" t="s">
        <v>138</v>
      </c>
      <c r="E67" s="93"/>
      <c r="F67" s="97">
        <v>15447.37</v>
      </c>
      <c r="G67" s="97">
        <v>27000</v>
      </c>
      <c r="H67" s="97">
        <v>12052.94</v>
      </c>
      <c r="I67" s="97">
        <f t="shared" si="2"/>
        <v>44.640518518518519</v>
      </c>
      <c r="J67" s="95">
        <f t="shared" si="1"/>
        <v>78.025838702639987</v>
      </c>
    </row>
    <row r="68" spans="1:10" x14ac:dyDescent="0.25">
      <c r="A68" s="98">
        <v>313</v>
      </c>
      <c r="B68" s="16"/>
      <c r="C68" s="16"/>
      <c r="D68" s="93" t="s">
        <v>139</v>
      </c>
      <c r="E68" s="93"/>
      <c r="F68" s="94">
        <v>46603</v>
      </c>
      <c r="G68" s="94">
        <v>106734.37</v>
      </c>
      <c r="H68" s="94">
        <v>50239.360000000001</v>
      </c>
      <c r="I68" s="97">
        <f t="shared" si="2"/>
        <v>47.069524090506185</v>
      </c>
      <c r="J68" s="95">
        <f t="shared" si="1"/>
        <v>107.80284531038775</v>
      </c>
    </row>
    <row r="69" spans="1:10" x14ac:dyDescent="0.25">
      <c r="A69" s="16">
        <v>3132</v>
      </c>
      <c r="B69" s="16">
        <v>51</v>
      </c>
      <c r="C69" s="16"/>
      <c r="D69" s="93" t="s">
        <v>140</v>
      </c>
      <c r="E69" s="93"/>
      <c r="F69" s="97">
        <v>46603</v>
      </c>
      <c r="G69" s="97">
        <v>106734.37</v>
      </c>
      <c r="H69" s="97">
        <v>50239.360000000001</v>
      </c>
      <c r="I69" s="97">
        <f t="shared" si="2"/>
        <v>47.069524090506185</v>
      </c>
      <c r="J69" s="95">
        <f t="shared" si="1"/>
        <v>107.80284531038775</v>
      </c>
    </row>
    <row r="70" spans="1:10" x14ac:dyDescent="0.25">
      <c r="A70" s="98">
        <v>32</v>
      </c>
      <c r="B70" s="16"/>
      <c r="C70" s="16"/>
      <c r="D70" s="92" t="s">
        <v>9</v>
      </c>
      <c r="E70" s="93"/>
      <c r="F70" s="94">
        <f>F71+F73</f>
        <v>17423.97</v>
      </c>
      <c r="G70" s="94">
        <f>G71+G73</f>
        <v>34016</v>
      </c>
      <c r="H70" s="94">
        <f>H71+H73</f>
        <v>18113.419999999998</v>
      </c>
      <c r="I70" s="97">
        <f t="shared" si="2"/>
        <v>53.249706020696138</v>
      </c>
      <c r="J70" s="95">
        <f t="shared" si="1"/>
        <v>103.9569053436157</v>
      </c>
    </row>
    <row r="71" spans="1:10" x14ac:dyDescent="0.25">
      <c r="A71" s="98">
        <v>321</v>
      </c>
      <c r="B71" s="16"/>
      <c r="C71" s="16"/>
      <c r="D71" s="92" t="s">
        <v>108</v>
      </c>
      <c r="E71" s="93"/>
      <c r="F71" s="94">
        <v>16443.97</v>
      </c>
      <c r="G71" s="94">
        <v>32000</v>
      </c>
      <c r="H71" s="94">
        <v>17105.419999999998</v>
      </c>
      <c r="I71" s="97">
        <f t="shared" si="2"/>
        <v>53.454437499999997</v>
      </c>
      <c r="J71" s="95">
        <f t="shared" si="1"/>
        <v>104.02244713411662</v>
      </c>
    </row>
    <row r="72" spans="1:10" x14ac:dyDescent="0.25">
      <c r="A72" s="16">
        <v>3212</v>
      </c>
      <c r="B72" s="16">
        <v>51</v>
      </c>
      <c r="C72" s="16"/>
      <c r="D72" s="93" t="s">
        <v>141</v>
      </c>
      <c r="E72" s="93"/>
      <c r="F72" s="97">
        <v>16443.97</v>
      </c>
      <c r="G72" s="97">
        <v>32000</v>
      </c>
      <c r="H72" s="97">
        <v>17105.419999999998</v>
      </c>
      <c r="I72" s="97">
        <f t="shared" si="2"/>
        <v>53.454437499999997</v>
      </c>
      <c r="J72" s="95">
        <f t="shared" si="1"/>
        <v>104.02244713411662</v>
      </c>
    </row>
    <row r="73" spans="1:10" x14ac:dyDescent="0.25">
      <c r="A73" s="98">
        <v>329</v>
      </c>
      <c r="B73" s="16"/>
      <c r="C73" s="16"/>
      <c r="D73" s="92" t="s">
        <v>76</v>
      </c>
      <c r="E73" s="93"/>
      <c r="F73" s="94">
        <v>980</v>
      </c>
      <c r="G73" s="94">
        <v>2016</v>
      </c>
      <c r="H73" s="94">
        <v>1008</v>
      </c>
      <c r="I73" s="97">
        <f t="shared" si="2"/>
        <v>50</v>
      </c>
      <c r="J73" s="95">
        <f t="shared" si="1"/>
        <v>102.85714285714285</v>
      </c>
    </row>
    <row r="74" spans="1:10" x14ac:dyDescent="0.25">
      <c r="A74" s="16">
        <v>3295</v>
      </c>
      <c r="B74" s="16">
        <v>51</v>
      </c>
      <c r="C74" s="16"/>
      <c r="D74" s="93" t="s">
        <v>142</v>
      </c>
      <c r="E74" s="93"/>
      <c r="F74" s="97">
        <v>980</v>
      </c>
      <c r="G74" s="97">
        <v>2016</v>
      </c>
      <c r="H74" s="97">
        <v>1008</v>
      </c>
      <c r="I74" s="97">
        <f t="shared" si="2"/>
        <v>50</v>
      </c>
      <c r="J74" s="95">
        <f t="shared" ref="J74:J132" si="3">H74/F74*100</f>
        <v>102.85714285714285</v>
      </c>
    </row>
    <row r="75" spans="1:10" ht="25.15" customHeight="1" x14ac:dyDescent="0.25">
      <c r="A75" s="70"/>
      <c r="B75" s="70"/>
      <c r="C75" s="116" t="s">
        <v>143</v>
      </c>
      <c r="D75" s="117"/>
      <c r="E75" s="117"/>
      <c r="F75" s="118">
        <f>F76+F85+F92+F134+F140+F145+F153+F162+F168+F173+F178</f>
        <v>28354.54</v>
      </c>
      <c r="G75" s="118">
        <f>G76+G85+G92+G134+G140+G145+G153+G162+G168+G173+G178</f>
        <v>80858.22</v>
      </c>
      <c r="H75" s="118">
        <f>H76+H85+H92+H134+H140+H145+H153+H162+H168+H173+H178</f>
        <v>42683.97</v>
      </c>
      <c r="I75" s="119">
        <f t="shared" si="2"/>
        <v>52.788658963801083</v>
      </c>
      <c r="J75" s="120">
        <f t="shared" si="3"/>
        <v>150.53663363962173</v>
      </c>
    </row>
    <row r="76" spans="1:10" ht="25.9" customHeight="1" x14ac:dyDescent="0.25">
      <c r="A76" s="121"/>
      <c r="B76" s="121"/>
      <c r="C76" s="185" t="s">
        <v>144</v>
      </c>
      <c r="D76" s="186"/>
      <c r="E76" s="122"/>
      <c r="F76" s="103">
        <v>0</v>
      </c>
      <c r="G76" s="103">
        <v>1500</v>
      </c>
      <c r="H76" s="103">
        <v>415.16</v>
      </c>
      <c r="I76" s="103">
        <f t="shared" si="2"/>
        <v>27.677333333333337</v>
      </c>
      <c r="J76" s="105">
        <v>0</v>
      </c>
    </row>
    <row r="77" spans="1:10" x14ac:dyDescent="0.25">
      <c r="A77" s="98">
        <v>3</v>
      </c>
      <c r="B77" s="16"/>
      <c r="C77" s="16"/>
      <c r="D77" s="92" t="s">
        <v>3</v>
      </c>
      <c r="E77" s="93"/>
      <c r="F77" s="94">
        <v>0</v>
      </c>
      <c r="G77" s="94">
        <v>1500</v>
      </c>
      <c r="H77" s="94">
        <v>415.16</v>
      </c>
      <c r="I77" s="97">
        <f t="shared" si="2"/>
        <v>27.677333333333337</v>
      </c>
      <c r="J77" s="95">
        <v>0</v>
      </c>
    </row>
    <row r="78" spans="1:10" x14ac:dyDescent="0.25">
      <c r="A78" s="98">
        <v>32</v>
      </c>
      <c r="B78" s="16"/>
      <c r="C78" s="16"/>
      <c r="D78" s="92" t="s">
        <v>9</v>
      </c>
      <c r="E78" s="93"/>
      <c r="F78" s="94">
        <v>0</v>
      </c>
      <c r="G78" s="94">
        <f>G79+G81+G83</f>
        <v>1500</v>
      </c>
      <c r="H78" s="94">
        <f>H79+H81+H83</f>
        <v>415.15999999999997</v>
      </c>
      <c r="I78" s="97">
        <f t="shared" si="2"/>
        <v>27.67733333333333</v>
      </c>
      <c r="J78" s="95">
        <v>0</v>
      </c>
    </row>
    <row r="79" spans="1:10" x14ac:dyDescent="0.25">
      <c r="A79" s="98">
        <v>322</v>
      </c>
      <c r="B79" s="16"/>
      <c r="C79" s="16"/>
      <c r="D79" s="92" t="s">
        <v>145</v>
      </c>
      <c r="E79" s="93"/>
      <c r="F79" s="94">
        <v>0</v>
      </c>
      <c r="G79" s="94">
        <v>300</v>
      </c>
      <c r="H79" s="94">
        <v>0</v>
      </c>
      <c r="I79" s="97">
        <f t="shared" si="2"/>
        <v>0</v>
      </c>
      <c r="J79" s="95">
        <v>0</v>
      </c>
    </row>
    <row r="80" spans="1:10" x14ac:dyDescent="0.25">
      <c r="A80" s="16">
        <v>3221</v>
      </c>
      <c r="B80" s="16">
        <v>110</v>
      </c>
      <c r="C80" s="16"/>
      <c r="D80" s="93" t="s">
        <v>111</v>
      </c>
      <c r="E80" s="93"/>
      <c r="F80" s="97">
        <v>0</v>
      </c>
      <c r="G80" s="97">
        <v>300</v>
      </c>
      <c r="H80" s="97">
        <v>0</v>
      </c>
      <c r="I80" s="97">
        <f t="shared" si="2"/>
        <v>0</v>
      </c>
      <c r="J80" s="95">
        <v>0</v>
      </c>
    </row>
    <row r="81" spans="1:10" x14ac:dyDescent="0.25">
      <c r="A81" s="98">
        <v>323</v>
      </c>
      <c r="B81" s="16"/>
      <c r="C81" s="16"/>
      <c r="D81" s="92" t="s">
        <v>68</v>
      </c>
      <c r="E81" s="93"/>
      <c r="F81" s="94">
        <v>0</v>
      </c>
      <c r="G81" s="94">
        <v>800</v>
      </c>
      <c r="H81" s="94">
        <v>200</v>
      </c>
      <c r="I81" s="97">
        <f t="shared" si="2"/>
        <v>25</v>
      </c>
      <c r="J81" s="95">
        <v>0</v>
      </c>
    </row>
    <row r="82" spans="1:10" x14ac:dyDescent="0.25">
      <c r="A82" s="16">
        <v>3239</v>
      </c>
      <c r="B82" s="16">
        <v>110</v>
      </c>
      <c r="C82" s="16"/>
      <c r="D82" s="93" t="s">
        <v>83</v>
      </c>
      <c r="E82" s="93"/>
      <c r="F82" s="97">
        <v>0</v>
      </c>
      <c r="G82" s="97">
        <v>800</v>
      </c>
      <c r="H82" s="97">
        <v>200</v>
      </c>
      <c r="I82" s="97">
        <f t="shared" si="2"/>
        <v>25</v>
      </c>
      <c r="J82" s="95">
        <v>0</v>
      </c>
    </row>
    <row r="83" spans="1:10" x14ac:dyDescent="0.25">
      <c r="A83" s="98">
        <v>329</v>
      </c>
      <c r="B83" s="16"/>
      <c r="C83" s="16"/>
      <c r="D83" s="92" t="s">
        <v>146</v>
      </c>
      <c r="E83" s="93"/>
      <c r="F83" s="94">
        <v>0</v>
      </c>
      <c r="G83" s="94">
        <v>400</v>
      </c>
      <c r="H83" s="94">
        <v>215.16</v>
      </c>
      <c r="I83" s="97">
        <f t="shared" si="2"/>
        <v>53.790000000000006</v>
      </c>
      <c r="J83" s="95">
        <v>0</v>
      </c>
    </row>
    <row r="84" spans="1:10" x14ac:dyDescent="0.25">
      <c r="A84" s="16">
        <v>3299</v>
      </c>
      <c r="B84" s="16">
        <v>110</v>
      </c>
      <c r="C84" s="16"/>
      <c r="D84" s="93" t="s">
        <v>146</v>
      </c>
      <c r="E84" s="93"/>
      <c r="F84" s="97">
        <v>0</v>
      </c>
      <c r="G84" s="97">
        <v>400</v>
      </c>
      <c r="H84" s="97">
        <v>215.16</v>
      </c>
      <c r="I84" s="97">
        <f t="shared" si="2"/>
        <v>53.790000000000006</v>
      </c>
      <c r="J84" s="95">
        <v>0</v>
      </c>
    </row>
    <row r="85" spans="1:10" ht="22.9" customHeight="1" x14ac:dyDescent="0.25">
      <c r="A85" s="101"/>
      <c r="B85" s="101"/>
      <c r="C85" s="185" t="s">
        <v>147</v>
      </c>
      <c r="D85" s="186"/>
      <c r="E85" s="102" t="s">
        <v>115</v>
      </c>
      <c r="F85" s="103">
        <v>0</v>
      </c>
      <c r="G85" s="103">
        <v>0</v>
      </c>
      <c r="H85" s="103">
        <v>0</v>
      </c>
      <c r="I85" s="104">
        <v>0</v>
      </c>
      <c r="J85" s="105">
        <v>0</v>
      </c>
    </row>
    <row r="86" spans="1:10" x14ac:dyDescent="0.25">
      <c r="A86" s="106">
        <v>4</v>
      </c>
      <c r="B86" s="67"/>
      <c r="C86" s="107"/>
      <c r="D86" s="108" t="s">
        <v>5</v>
      </c>
      <c r="E86" s="109"/>
      <c r="F86" s="110">
        <v>0</v>
      </c>
      <c r="G86" s="110">
        <v>0</v>
      </c>
      <c r="H86" s="110">
        <v>0</v>
      </c>
      <c r="I86" s="111">
        <v>0</v>
      </c>
      <c r="J86" s="95">
        <v>0</v>
      </c>
    </row>
    <row r="87" spans="1:10" x14ac:dyDescent="0.25">
      <c r="A87" s="98">
        <v>42</v>
      </c>
      <c r="B87" s="123"/>
      <c r="C87" s="123" t="s">
        <v>148</v>
      </c>
      <c r="D87" s="92"/>
      <c r="E87" s="93"/>
      <c r="F87" s="94">
        <v>0</v>
      </c>
      <c r="G87" s="94">
        <v>0</v>
      </c>
      <c r="H87" s="94">
        <v>0</v>
      </c>
      <c r="I87" s="97">
        <v>0</v>
      </c>
      <c r="J87" s="95">
        <v>0</v>
      </c>
    </row>
    <row r="88" spans="1:10" x14ac:dyDescent="0.25">
      <c r="A88" s="98">
        <v>426</v>
      </c>
      <c r="B88" s="16"/>
      <c r="C88" s="16"/>
      <c r="D88" s="92" t="s">
        <v>149</v>
      </c>
      <c r="E88" s="93"/>
      <c r="F88" s="94">
        <v>0</v>
      </c>
      <c r="G88" s="94">
        <v>0</v>
      </c>
      <c r="H88" s="94">
        <v>0</v>
      </c>
      <c r="I88" s="97">
        <v>0</v>
      </c>
      <c r="J88" s="95">
        <v>0</v>
      </c>
    </row>
    <row r="89" spans="1:10" x14ac:dyDescent="0.25">
      <c r="A89" s="16">
        <v>4264</v>
      </c>
      <c r="B89" s="16">
        <v>110</v>
      </c>
      <c r="C89" s="16"/>
      <c r="D89" s="93" t="s">
        <v>150</v>
      </c>
      <c r="E89" s="93"/>
      <c r="F89" s="97">
        <v>0</v>
      </c>
      <c r="G89" s="97">
        <v>0</v>
      </c>
      <c r="H89" s="97">
        <v>0</v>
      </c>
      <c r="I89" s="97">
        <v>0</v>
      </c>
      <c r="J89" s="95">
        <v>0</v>
      </c>
    </row>
    <row r="90" spans="1:10" x14ac:dyDescent="0.25">
      <c r="A90" s="98">
        <v>422</v>
      </c>
      <c r="B90" s="16"/>
      <c r="C90" s="16"/>
      <c r="D90" s="92" t="s">
        <v>133</v>
      </c>
      <c r="E90" s="93"/>
      <c r="F90" s="94">
        <v>0</v>
      </c>
      <c r="G90" s="94">
        <v>0</v>
      </c>
      <c r="H90" s="97">
        <v>0</v>
      </c>
      <c r="I90" s="97">
        <v>0</v>
      </c>
      <c r="J90" s="95">
        <v>0</v>
      </c>
    </row>
    <row r="91" spans="1:10" x14ac:dyDescent="0.25">
      <c r="A91" s="16">
        <v>4221</v>
      </c>
      <c r="B91" s="16">
        <v>110</v>
      </c>
      <c r="C91" s="16"/>
      <c r="D91" s="93" t="s">
        <v>134</v>
      </c>
      <c r="E91" s="93"/>
      <c r="F91" s="97"/>
      <c r="G91" s="97">
        <v>0</v>
      </c>
      <c r="H91" s="97">
        <v>0</v>
      </c>
      <c r="I91" s="97">
        <v>0</v>
      </c>
      <c r="J91" s="95">
        <v>0</v>
      </c>
    </row>
    <row r="92" spans="1:10" ht="25.9" customHeight="1" x14ac:dyDescent="0.25">
      <c r="A92" s="101"/>
      <c r="B92" s="101"/>
      <c r="C92" s="185" t="s">
        <v>151</v>
      </c>
      <c r="D92" s="186"/>
      <c r="E92" s="102"/>
      <c r="F92" s="103">
        <f>F93+F124+F100</f>
        <v>8796.9500000000007</v>
      </c>
      <c r="G92" s="103">
        <f>G93+G123</f>
        <v>49577.570000000007</v>
      </c>
      <c r="H92" s="103">
        <v>30375.8</v>
      </c>
      <c r="I92" s="104">
        <f>H92/G92*100</f>
        <v>61.269239295108648</v>
      </c>
      <c r="J92" s="105">
        <f t="shared" si="3"/>
        <v>345.29922302616245</v>
      </c>
    </row>
    <row r="93" spans="1:10" x14ac:dyDescent="0.25">
      <c r="A93" s="98">
        <v>3</v>
      </c>
      <c r="B93" s="16"/>
      <c r="C93" s="16"/>
      <c r="D93" s="92" t="s">
        <v>3</v>
      </c>
      <c r="E93" s="93"/>
      <c r="F93" s="94">
        <f>F94+F105</f>
        <v>4542.17</v>
      </c>
      <c r="G93" s="94">
        <f>G94+G100+G105</f>
        <v>45215.8</v>
      </c>
      <c r="H93" s="94">
        <f>H94+H105+H100</f>
        <v>30375.8</v>
      </c>
      <c r="I93" s="97">
        <f>H93/G93*100</f>
        <v>67.179614205653763</v>
      </c>
      <c r="J93" s="95">
        <f t="shared" si="3"/>
        <v>668.75083935651901</v>
      </c>
    </row>
    <row r="94" spans="1:10" x14ac:dyDescent="0.25">
      <c r="A94" s="98">
        <v>31</v>
      </c>
      <c r="B94" s="16"/>
      <c r="C94" s="16"/>
      <c r="D94" s="92" t="s">
        <v>4</v>
      </c>
      <c r="E94" s="93"/>
      <c r="F94" s="94">
        <f>F95+F98</f>
        <v>2095.3000000000002</v>
      </c>
      <c r="G94" s="94">
        <f>G95+G98</f>
        <v>7516.48</v>
      </c>
      <c r="H94" s="94">
        <f>H95+H98</f>
        <v>4290.2700000000004</v>
      </c>
      <c r="I94" s="97">
        <f>H94/G94*100</f>
        <v>57.078180212014139</v>
      </c>
      <c r="J94" s="95">
        <f t="shared" si="3"/>
        <v>204.7568367298239</v>
      </c>
    </row>
    <row r="95" spans="1:10" x14ac:dyDescent="0.25">
      <c r="A95" s="98">
        <v>311</v>
      </c>
      <c r="B95" s="16"/>
      <c r="C95" s="16"/>
      <c r="D95" s="92" t="s">
        <v>152</v>
      </c>
      <c r="E95" s="93"/>
      <c r="F95" s="94">
        <f>F96+F97</f>
        <v>1798.55</v>
      </c>
      <c r="G95" s="94">
        <f>G96+G97</f>
        <v>6442</v>
      </c>
      <c r="H95" s="94">
        <f>H96+H97</f>
        <v>3682.63</v>
      </c>
      <c r="I95" s="97">
        <f>H95/G95*100</f>
        <v>57.165942253958399</v>
      </c>
      <c r="J95" s="95">
        <f t="shared" si="3"/>
        <v>204.7554974840844</v>
      </c>
    </row>
    <row r="96" spans="1:10" x14ac:dyDescent="0.25">
      <c r="A96" s="16">
        <v>3111</v>
      </c>
      <c r="B96" s="16">
        <v>53</v>
      </c>
      <c r="C96" s="16"/>
      <c r="D96" s="93" t="s">
        <v>153</v>
      </c>
      <c r="E96" s="93"/>
      <c r="F96" s="97">
        <v>1798.55</v>
      </c>
      <c r="G96" s="97">
        <v>6442</v>
      </c>
      <c r="H96" s="97">
        <v>3682.63</v>
      </c>
      <c r="I96" s="97">
        <f>H96/G96*100</f>
        <v>57.165942253958399</v>
      </c>
      <c r="J96" s="95">
        <f t="shared" si="3"/>
        <v>204.7554974840844</v>
      </c>
    </row>
    <row r="97" spans="1:10" x14ac:dyDescent="0.25">
      <c r="A97" s="16">
        <v>3111</v>
      </c>
      <c r="B97" s="16">
        <v>51</v>
      </c>
      <c r="C97" s="16"/>
      <c r="D97" s="93" t="s">
        <v>136</v>
      </c>
      <c r="E97" s="93"/>
      <c r="F97" s="97">
        <v>0</v>
      </c>
      <c r="G97" s="97">
        <v>0</v>
      </c>
      <c r="H97" s="97">
        <v>0</v>
      </c>
      <c r="I97" s="97">
        <v>0</v>
      </c>
      <c r="J97" s="95">
        <v>0</v>
      </c>
    </row>
    <row r="98" spans="1:10" x14ac:dyDescent="0.25">
      <c r="A98" s="98">
        <v>313</v>
      </c>
      <c r="B98" s="16"/>
      <c r="C98" s="16"/>
      <c r="D98" s="92" t="s">
        <v>154</v>
      </c>
      <c r="E98" s="93"/>
      <c r="F98" s="94">
        <v>296.75</v>
      </c>
      <c r="G98" s="94">
        <v>1074.48</v>
      </c>
      <c r="H98" s="94">
        <v>607.64</v>
      </c>
      <c r="I98" s="97">
        <f t="shared" ref="I98:I112" si="4">H98/G98*100</f>
        <v>56.552006552006553</v>
      </c>
      <c r="J98" s="95">
        <f>H98/F98*100</f>
        <v>204.76495366470093</v>
      </c>
    </row>
    <row r="99" spans="1:10" x14ac:dyDescent="0.25">
      <c r="A99" s="16">
        <v>3132</v>
      </c>
      <c r="B99" s="16">
        <v>53</v>
      </c>
      <c r="C99" s="16"/>
      <c r="D99" s="93" t="s">
        <v>155</v>
      </c>
      <c r="E99" s="93"/>
      <c r="F99" s="97">
        <v>296.75</v>
      </c>
      <c r="G99" s="97">
        <v>1074.48</v>
      </c>
      <c r="H99" s="97">
        <v>607.64</v>
      </c>
      <c r="I99" s="97">
        <f t="shared" si="4"/>
        <v>56.552006552006553</v>
      </c>
      <c r="J99" s="95">
        <f t="shared" si="3"/>
        <v>204.76495366470093</v>
      </c>
    </row>
    <row r="100" spans="1:10" x14ac:dyDescent="0.25">
      <c r="A100" s="98">
        <v>321</v>
      </c>
      <c r="B100" s="16"/>
      <c r="C100" s="16"/>
      <c r="D100" s="92" t="s">
        <v>108</v>
      </c>
      <c r="E100" s="93"/>
      <c r="F100" s="94">
        <f>F101+F103</f>
        <v>546.54</v>
      </c>
      <c r="G100" s="94">
        <f>G101+G102+G103+G104</f>
        <v>1120</v>
      </c>
      <c r="H100" s="94">
        <f>H101+H103+H104</f>
        <v>408.45</v>
      </c>
      <c r="I100" s="97">
        <f t="shared" si="4"/>
        <v>36.46875</v>
      </c>
      <c r="J100" s="95">
        <f t="shared" si="3"/>
        <v>74.733779778241299</v>
      </c>
    </row>
    <row r="101" spans="1:10" x14ac:dyDescent="0.25">
      <c r="A101" s="16">
        <v>3211</v>
      </c>
      <c r="B101" s="16">
        <v>53</v>
      </c>
      <c r="C101" s="16"/>
      <c r="D101" s="93" t="s">
        <v>14</v>
      </c>
      <c r="E101" s="93"/>
      <c r="F101" s="97">
        <v>500.94</v>
      </c>
      <c r="G101" s="97">
        <v>600</v>
      </c>
      <c r="H101" s="97">
        <v>270</v>
      </c>
      <c r="I101" s="97">
        <f t="shared" si="4"/>
        <v>45</v>
      </c>
      <c r="J101" s="95">
        <f t="shared" si="3"/>
        <v>53.898670499461012</v>
      </c>
    </row>
    <row r="102" spans="1:10" x14ac:dyDescent="0.25">
      <c r="A102" s="16">
        <v>3212</v>
      </c>
      <c r="B102" s="16">
        <v>53</v>
      </c>
      <c r="C102" s="16"/>
      <c r="D102" s="93" t="s">
        <v>183</v>
      </c>
      <c r="E102" s="93"/>
      <c r="F102" s="97">
        <v>0</v>
      </c>
      <c r="G102" s="97">
        <v>70</v>
      </c>
      <c r="H102" s="97">
        <v>0</v>
      </c>
      <c r="I102" s="97">
        <f t="shared" si="4"/>
        <v>0</v>
      </c>
      <c r="J102" s="95">
        <v>0</v>
      </c>
    </row>
    <row r="103" spans="1:10" x14ac:dyDescent="0.25">
      <c r="A103" s="16">
        <v>3214</v>
      </c>
      <c r="B103" s="16">
        <v>53</v>
      </c>
      <c r="C103" s="16"/>
      <c r="D103" s="93" t="s">
        <v>110</v>
      </c>
      <c r="E103" s="93"/>
      <c r="F103" s="97">
        <v>45.6</v>
      </c>
      <c r="G103" s="97">
        <v>300</v>
      </c>
      <c r="H103" s="97">
        <v>138.44999999999999</v>
      </c>
      <c r="I103" s="97">
        <f t="shared" si="4"/>
        <v>46.15</v>
      </c>
      <c r="J103" s="95">
        <f t="shared" si="3"/>
        <v>303.61842105263156</v>
      </c>
    </row>
    <row r="104" spans="1:10" x14ac:dyDescent="0.25">
      <c r="A104" s="16">
        <v>3213</v>
      </c>
      <c r="B104" s="16">
        <v>42</v>
      </c>
      <c r="C104" s="16"/>
      <c r="D104" s="93" t="s">
        <v>109</v>
      </c>
      <c r="E104" s="93"/>
      <c r="F104" s="97">
        <v>0</v>
      </c>
      <c r="G104" s="97">
        <v>150</v>
      </c>
      <c r="H104" s="97">
        <v>0</v>
      </c>
      <c r="I104" s="97">
        <f t="shared" si="4"/>
        <v>0</v>
      </c>
      <c r="J104" s="95">
        <v>0</v>
      </c>
    </row>
    <row r="105" spans="1:10" x14ac:dyDescent="0.25">
      <c r="A105" s="98">
        <v>32</v>
      </c>
      <c r="B105" s="16"/>
      <c r="C105" s="16"/>
      <c r="D105" s="92" t="s">
        <v>9</v>
      </c>
      <c r="E105" s="93"/>
      <c r="F105" s="94">
        <f>F106+F112+F118</f>
        <v>2446.87</v>
      </c>
      <c r="G105" s="94">
        <f>G106+G112+G118</f>
        <v>36579.32</v>
      </c>
      <c r="H105" s="94">
        <f>H106+H112+H118</f>
        <v>25677.079999999998</v>
      </c>
      <c r="I105" s="97">
        <f t="shared" si="4"/>
        <v>70.195618726646643</v>
      </c>
      <c r="J105" s="95">
        <f t="shared" si="3"/>
        <v>1049.3847241578014</v>
      </c>
    </row>
    <row r="106" spans="1:10" x14ac:dyDescent="0.25">
      <c r="A106" s="98">
        <v>322</v>
      </c>
      <c r="B106" s="16"/>
      <c r="C106" s="16"/>
      <c r="D106" s="92" t="s">
        <v>145</v>
      </c>
      <c r="E106" s="93"/>
      <c r="F106" s="94">
        <f>F108+F109+F111</f>
        <v>1528.7199999999998</v>
      </c>
      <c r="G106" s="94">
        <f>G108+G109+G110+G111</f>
        <v>11600</v>
      </c>
      <c r="H106" s="94">
        <f>H107+H108+H109+H110+H111</f>
        <v>605.34999999999991</v>
      </c>
      <c r="I106" s="97">
        <f t="shared" si="4"/>
        <v>5.2185344827586206</v>
      </c>
      <c r="J106" s="95">
        <f t="shared" si="3"/>
        <v>39.598487623632842</v>
      </c>
    </row>
    <row r="107" spans="1:10" x14ac:dyDescent="0.25">
      <c r="A107" s="99">
        <v>3221</v>
      </c>
      <c r="B107" s="16">
        <v>42</v>
      </c>
      <c r="C107" s="16"/>
      <c r="D107" s="93" t="s">
        <v>184</v>
      </c>
      <c r="E107" s="93"/>
      <c r="F107" s="97">
        <v>0</v>
      </c>
      <c r="G107" s="97">
        <v>0</v>
      </c>
      <c r="H107" s="97">
        <v>546.54</v>
      </c>
      <c r="I107" s="97"/>
      <c r="J107" s="95"/>
    </row>
    <row r="108" spans="1:10" x14ac:dyDescent="0.25">
      <c r="A108" s="16">
        <v>3222</v>
      </c>
      <c r="B108" s="16">
        <v>53</v>
      </c>
      <c r="C108" s="16"/>
      <c r="D108" s="93" t="s">
        <v>63</v>
      </c>
      <c r="E108" s="93"/>
      <c r="F108" s="97">
        <v>0</v>
      </c>
      <c r="G108" s="97">
        <v>10000</v>
      </c>
      <c r="H108" s="97">
        <v>0</v>
      </c>
      <c r="I108" s="97">
        <f t="shared" si="4"/>
        <v>0</v>
      </c>
      <c r="J108" s="95">
        <v>0</v>
      </c>
    </row>
    <row r="109" spans="1:10" x14ac:dyDescent="0.25">
      <c r="A109" s="16">
        <v>3222</v>
      </c>
      <c r="B109" s="16">
        <v>42</v>
      </c>
      <c r="C109" s="16"/>
      <c r="D109" s="93" t="s">
        <v>63</v>
      </c>
      <c r="E109" s="93"/>
      <c r="F109" s="97">
        <v>1290.6199999999999</v>
      </c>
      <c r="G109" s="97">
        <v>1300</v>
      </c>
      <c r="H109" s="97">
        <v>25</v>
      </c>
      <c r="I109" s="97">
        <f t="shared" si="4"/>
        <v>1.9230769230769231</v>
      </c>
      <c r="J109" s="95">
        <f t="shared" si="3"/>
        <v>1.9370535091661374</v>
      </c>
    </row>
    <row r="110" spans="1:10" x14ac:dyDescent="0.25">
      <c r="A110" s="16">
        <v>3222</v>
      </c>
      <c r="B110" s="16">
        <v>61</v>
      </c>
      <c r="C110" s="16"/>
      <c r="D110" s="93" t="s">
        <v>63</v>
      </c>
      <c r="E110" s="93"/>
      <c r="F110" s="97">
        <v>0</v>
      </c>
      <c r="G110" s="97">
        <v>0</v>
      </c>
      <c r="H110" s="97">
        <v>0</v>
      </c>
      <c r="I110" s="97">
        <v>0</v>
      </c>
      <c r="J110" s="95">
        <v>0</v>
      </c>
    </row>
    <row r="111" spans="1:10" x14ac:dyDescent="0.25">
      <c r="A111" s="16">
        <v>3222</v>
      </c>
      <c r="B111" s="16">
        <v>31</v>
      </c>
      <c r="C111" s="16"/>
      <c r="D111" s="93" t="s">
        <v>63</v>
      </c>
      <c r="E111" s="93"/>
      <c r="F111" s="97">
        <v>238.1</v>
      </c>
      <c r="G111" s="97">
        <v>300</v>
      </c>
      <c r="H111" s="97">
        <v>33.81</v>
      </c>
      <c r="I111" s="97">
        <f t="shared" si="4"/>
        <v>11.270000000000001</v>
      </c>
      <c r="J111" s="95">
        <v>0</v>
      </c>
    </row>
    <row r="112" spans="1:10" x14ac:dyDescent="0.25">
      <c r="A112" s="98">
        <v>323</v>
      </c>
      <c r="B112" s="16"/>
      <c r="C112" s="16"/>
      <c r="D112" s="92" t="s">
        <v>68</v>
      </c>
      <c r="E112" s="93"/>
      <c r="F112" s="94">
        <f>F113+F114+F115+F117</f>
        <v>125</v>
      </c>
      <c r="G112" s="94">
        <f>G113+G114+G115+G116+G117</f>
        <v>20481.32</v>
      </c>
      <c r="H112" s="94">
        <f>H113+H114+H115+H116+H117</f>
        <v>19793.82</v>
      </c>
      <c r="I112" s="97">
        <f t="shared" si="4"/>
        <v>96.643282757166034</v>
      </c>
      <c r="J112" s="95">
        <f t="shared" si="3"/>
        <v>15835.056</v>
      </c>
    </row>
    <row r="113" spans="1:10" x14ac:dyDescent="0.25">
      <c r="A113" s="16">
        <v>3231</v>
      </c>
      <c r="B113" s="16">
        <v>61</v>
      </c>
      <c r="C113" s="16"/>
      <c r="D113" s="93" t="s">
        <v>156</v>
      </c>
      <c r="E113" s="93"/>
      <c r="F113" s="97">
        <v>0</v>
      </c>
      <c r="G113" s="97">
        <v>0</v>
      </c>
      <c r="H113" s="97">
        <v>0</v>
      </c>
      <c r="I113" s="97">
        <v>0</v>
      </c>
      <c r="J113" s="95">
        <v>0</v>
      </c>
    </row>
    <row r="114" spans="1:10" x14ac:dyDescent="0.25">
      <c r="A114" s="16">
        <v>3232</v>
      </c>
      <c r="B114" s="16">
        <v>41</v>
      </c>
      <c r="C114" s="16"/>
      <c r="D114" s="93" t="s">
        <v>131</v>
      </c>
      <c r="E114" s="93"/>
      <c r="F114" s="97">
        <v>0</v>
      </c>
      <c r="G114" s="97">
        <v>18881.32</v>
      </c>
      <c r="H114" s="97">
        <v>18881.32</v>
      </c>
      <c r="I114" s="97">
        <v>0</v>
      </c>
      <c r="J114" s="95">
        <v>0</v>
      </c>
    </row>
    <row r="115" spans="1:10" x14ac:dyDescent="0.25">
      <c r="A115" s="16">
        <v>3235</v>
      </c>
      <c r="B115" s="16">
        <v>53</v>
      </c>
      <c r="C115" s="16"/>
      <c r="D115" s="93" t="s">
        <v>72</v>
      </c>
      <c r="E115" s="93"/>
      <c r="F115" s="97">
        <v>125</v>
      </c>
      <c r="G115" s="97">
        <v>700</v>
      </c>
      <c r="H115" s="97">
        <v>0</v>
      </c>
      <c r="I115" s="97">
        <f>H115/G115*100</f>
        <v>0</v>
      </c>
      <c r="J115" s="95">
        <f t="shared" si="3"/>
        <v>0</v>
      </c>
    </row>
    <row r="116" spans="1:10" x14ac:dyDescent="0.25">
      <c r="A116" s="16">
        <v>3235</v>
      </c>
      <c r="B116" s="16">
        <v>42</v>
      </c>
      <c r="C116" s="16"/>
      <c r="D116" s="93" t="s">
        <v>72</v>
      </c>
      <c r="E116" s="93"/>
      <c r="F116" s="97">
        <v>0</v>
      </c>
      <c r="G116" s="97">
        <v>350</v>
      </c>
      <c r="H116" s="97">
        <v>912.5</v>
      </c>
      <c r="I116" s="97">
        <v>0</v>
      </c>
      <c r="J116" s="95">
        <v>0</v>
      </c>
    </row>
    <row r="117" spans="1:10" x14ac:dyDescent="0.25">
      <c r="A117" s="16">
        <v>3238</v>
      </c>
      <c r="B117" s="16">
        <v>53</v>
      </c>
      <c r="C117" s="16"/>
      <c r="D117" s="93" t="s">
        <v>75</v>
      </c>
      <c r="E117" s="93"/>
      <c r="F117" s="97">
        <v>0</v>
      </c>
      <c r="G117" s="97">
        <v>550</v>
      </c>
      <c r="H117" s="97">
        <v>0</v>
      </c>
      <c r="I117" s="97">
        <f>H117/G117*100</f>
        <v>0</v>
      </c>
      <c r="J117" s="95">
        <v>0</v>
      </c>
    </row>
    <row r="118" spans="1:10" x14ac:dyDescent="0.25">
      <c r="A118" s="98">
        <v>329</v>
      </c>
      <c r="B118" s="16"/>
      <c r="C118" s="16"/>
      <c r="D118" s="92" t="s">
        <v>76</v>
      </c>
      <c r="E118" s="93"/>
      <c r="F118" s="94">
        <f>F119+F120+F121+F122</f>
        <v>793.15</v>
      </c>
      <c r="G118" s="94">
        <f>G119+G120+G121+G122</f>
        <v>4498</v>
      </c>
      <c r="H118" s="94">
        <f>H119+H120+H121+H122</f>
        <v>5277.91</v>
      </c>
      <c r="I118" s="97">
        <f>H118/G118*100</f>
        <v>117.33903957314362</v>
      </c>
      <c r="J118" s="95">
        <f t="shared" si="3"/>
        <v>665.43655046334231</v>
      </c>
    </row>
    <row r="119" spans="1:10" x14ac:dyDescent="0.25">
      <c r="A119" s="16">
        <v>3299</v>
      </c>
      <c r="B119" s="16">
        <v>51</v>
      </c>
      <c r="C119" s="16"/>
      <c r="D119" s="93" t="s">
        <v>76</v>
      </c>
      <c r="E119" s="93"/>
      <c r="F119" s="97">
        <v>0</v>
      </c>
      <c r="G119" s="97">
        <v>0</v>
      </c>
      <c r="H119" s="97">
        <v>1650.13</v>
      </c>
      <c r="I119" s="97" t="s">
        <v>115</v>
      </c>
      <c r="J119" s="95">
        <v>0</v>
      </c>
    </row>
    <row r="120" spans="1:10" x14ac:dyDescent="0.25">
      <c r="A120" s="16">
        <v>3299</v>
      </c>
      <c r="B120" s="16">
        <v>31</v>
      </c>
      <c r="C120" s="16"/>
      <c r="D120" s="93" t="s">
        <v>76</v>
      </c>
      <c r="E120" s="93"/>
      <c r="F120" s="97">
        <v>202.4</v>
      </c>
      <c r="G120" s="97">
        <v>1200</v>
      </c>
      <c r="H120" s="97">
        <v>0</v>
      </c>
      <c r="I120" s="97">
        <f t="shared" ref="I120:I130" si="5">H120/G120*100</f>
        <v>0</v>
      </c>
      <c r="J120" s="95">
        <f t="shared" si="3"/>
        <v>0</v>
      </c>
    </row>
    <row r="121" spans="1:10" x14ac:dyDescent="0.25">
      <c r="A121" s="16">
        <v>3299</v>
      </c>
      <c r="B121" s="16">
        <v>53</v>
      </c>
      <c r="C121" s="16"/>
      <c r="D121" s="93" t="s">
        <v>76</v>
      </c>
      <c r="E121" s="93"/>
      <c r="F121" s="97">
        <v>565.75</v>
      </c>
      <c r="G121" s="97">
        <v>3230</v>
      </c>
      <c r="H121" s="97">
        <v>0</v>
      </c>
      <c r="I121" s="97">
        <f t="shared" si="5"/>
        <v>0</v>
      </c>
      <c r="J121" s="95">
        <f t="shared" si="3"/>
        <v>0</v>
      </c>
    </row>
    <row r="122" spans="1:10" x14ac:dyDescent="0.25">
      <c r="A122" s="16">
        <v>3299</v>
      </c>
      <c r="B122" s="16">
        <v>42</v>
      </c>
      <c r="C122" s="16"/>
      <c r="D122" s="93" t="s">
        <v>76</v>
      </c>
      <c r="E122" s="93"/>
      <c r="F122" s="97">
        <v>25</v>
      </c>
      <c r="G122" s="97">
        <v>68</v>
      </c>
      <c r="H122" s="97">
        <v>3627.78</v>
      </c>
      <c r="I122" s="97">
        <f t="shared" si="5"/>
        <v>5334.9705882352946</v>
      </c>
      <c r="J122" s="95">
        <f t="shared" si="3"/>
        <v>14511.119999999999</v>
      </c>
    </row>
    <row r="123" spans="1:10" x14ac:dyDescent="0.25">
      <c r="A123" s="98">
        <v>4</v>
      </c>
      <c r="B123" s="16"/>
      <c r="C123" s="16"/>
      <c r="D123" s="92" t="s">
        <v>5</v>
      </c>
      <c r="E123" s="93"/>
      <c r="F123" s="94">
        <v>3399.13</v>
      </c>
      <c r="G123" s="94">
        <v>4361.7700000000004</v>
      </c>
      <c r="H123" s="94">
        <v>5055.6899999999996</v>
      </c>
      <c r="I123" s="97">
        <f t="shared" si="5"/>
        <v>115.90913780414829</v>
      </c>
      <c r="J123" s="95">
        <f t="shared" si="3"/>
        <v>148.73482332243836</v>
      </c>
    </row>
    <row r="124" spans="1:10" x14ac:dyDescent="0.25">
      <c r="A124" s="98">
        <v>42</v>
      </c>
      <c r="B124" s="16"/>
      <c r="C124" s="16"/>
      <c r="D124" s="92" t="s">
        <v>132</v>
      </c>
      <c r="E124" s="93"/>
      <c r="F124" s="94">
        <f>F125+F129</f>
        <v>3708.24</v>
      </c>
      <c r="G124" s="94">
        <f>G125+G129</f>
        <v>4361.7700000000004</v>
      </c>
      <c r="H124" s="94">
        <f>H125+H129</f>
        <v>0</v>
      </c>
      <c r="I124" s="97">
        <f t="shared" si="5"/>
        <v>0</v>
      </c>
      <c r="J124" s="95">
        <f t="shared" si="3"/>
        <v>0</v>
      </c>
    </row>
    <row r="125" spans="1:10" x14ac:dyDescent="0.25">
      <c r="A125" s="98">
        <v>422</v>
      </c>
      <c r="B125" s="16"/>
      <c r="C125" s="16"/>
      <c r="D125" s="92" t="s">
        <v>133</v>
      </c>
      <c r="E125" s="93"/>
      <c r="F125" s="94">
        <f>F126+F127+F128</f>
        <v>3200</v>
      </c>
      <c r="G125" s="94">
        <f>G126+G127+G128</f>
        <v>3300</v>
      </c>
      <c r="H125" s="94">
        <f>H126+H127+H128</f>
        <v>0</v>
      </c>
      <c r="I125" s="97">
        <f t="shared" si="5"/>
        <v>0</v>
      </c>
      <c r="J125" s="95">
        <f t="shared" si="3"/>
        <v>0</v>
      </c>
    </row>
    <row r="126" spans="1:10" x14ac:dyDescent="0.25">
      <c r="A126" s="16">
        <v>4221</v>
      </c>
      <c r="B126" s="16">
        <v>53</v>
      </c>
      <c r="C126" s="16"/>
      <c r="D126" s="93" t="s">
        <v>134</v>
      </c>
      <c r="E126" s="93"/>
      <c r="F126" s="97">
        <v>1500</v>
      </c>
      <c r="G126" s="97">
        <v>1500</v>
      </c>
      <c r="H126" s="97">
        <v>0</v>
      </c>
      <c r="I126" s="97">
        <f t="shared" si="5"/>
        <v>0</v>
      </c>
      <c r="J126" s="95">
        <f t="shared" si="3"/>
        <v>0</v>
      </c>
    </row>
    <row r="127" spans="1:10" x14ac:dyDescent="0.25">
      <c r="A127" s="16">
        <v>4227</v>
      </c>
      <c r="B127" s="16">
        <v>53</v>
      </c>
      <c r="C127" s="16"/>
      <c r="D127" s="93" t="s">
        <v>157</v>
      </c>
      <c r="E127" s="93"/>
      <c r="F127" s="97">
        <v>736.53</v>
      </c>
      <c r="G127" s="97">
        <v>1200</v>
      </c>
      <c r="H127" s="97">
        <v>0</v>
      </c>
      <c r="I127" s="97">
        <f t="shared" si="5"/>
        <v>0</v>
      </c>
      <c r="J127" s="95">
        <f t="shared" si="3"/>
        <v>0</v>
      </c>
    </row>
    <row r="128" spans="1:10" x14ac:dyDescent="0.25">
      <c r="A128" s="16">
        <v>4227</v>
      </c>
      <c r="B128" s="16">
        <v>42</v>
      </c>
      <c r="C128" s="16"/>
      <c r="D128" s="93" t="s">
        <v>157</v>
      </c>
      <c r="E128" s="93"/>
      <c r="F128" s="97">
        <v>963.47</v>
      </c>
      <c r="G128" s="97">
        <v>600</v>
      </c>
      <c r="H128" s="97">
        <v>0</v>
      </c>
      <c r="I128" s="97">
        <f t="shared" si="5"/>
        <v>0</v>
      </c>
      <c r="J128" s="95">
        <v>0</v>
      </c>
    </row>
    <row r="129" spans="1:10" x14ac:dyDescent="0.25">
      <c r="A129" s="98">
        <v>424</v>
      </c>
      <c r="B129" s="16"/>
      <c r="C129" s="16"/>
      <c r="D129" s="92" t="s">
        <v>128</v>
      </c>
      <c r="E129" s="93"/>
      <c r="F129" s="94">
        <f>F130+F131+F132+F133</f>
        <v>508.24</v>
      </c>
      <c r="G129" s="94">
        <f>G130+G131+G132+G133</f>
        <v>1061.77</v>
      </c>
      <c r="H129" s="94">
        <f>H130+H131+H132+H133</f>
        <v>0</v>
      </c>
      <c r="I129" s="97">
        <f t="shared" si="5"/>
        <v>0</v>
      </c>
      <c r="J129" s="95">
        <f t="shared" si="3"/>
        <v>0</v>
      </c>
    </row>
    <row r="130" spans="1:10" x14ac:dyDescent="0.25">
      <c r="A130" s="16">
        <v>4241</v>
      </c>
      <c r="B130" s="16">
        <v>53</v>
      </c>
      <c r="C130" s="16"/>
      <c r="D130" s="93" t="s">
        <v>158</v>
      </c>
      <c r="E130" s="93"/>
      <c r="F130" s="97">
        <v>203.05</v>
      </c>
      <c r="G130" s="97">
        <v>800</v>
      </c>
      <c r="H130" s="97">
        <v>0</v>
      </c>
      <c r="I130" s="97">
        <f t="shared" si="5"/>
        <v>0</v>
      </c>
      <c r="J130" s="95">
        <f t="shared" si="3"/>
        <v>0</v>
      </c>
    </row>
    <row r="131" spans="1:10" x14ac:dyDescent="0.25">
      <c r="A131" s="16">
        <v>4241</v>
      </c>
      <c r="B131" s="16">
        <v>51</v>
      </c>
      <c r="C131" s="16"/>
      <c r="D131" s="93" t="s">
        <v>158</v>
      </c>
      <c r="E131" s="93"/>
      <c r="F131" s="97">
        <v>0</v>
      </c>
      <c r="G131" s="97">
        <v>0</v>
      </c>
      <c r="H131" s="97">
        <v>0</v>
      </c>
      <c r="I131" s="97">
        <v>0</v>
      </c>
      <c r="J131" s="95">
        <v>0</v>
      </c>
    </row>
    <row r="132" spans="1:10" x14ac:dyDescent="0.25">
      <c r="A132" s="16">
        <v>4241</v>
      </c>
      <c r="B132" s="16">
        <v>71</v>
      </c>
      <c r="C132" s="16"/>
      <c r="D132" s="93" t="s">
        <v>158</v>
      </c>
      <c r="E132" s="93"/>
      <c r="F132" s="97">
        <v>16.93</v>
      </c>
      <c r="G132" s="97">
        <v>61.77</v>
      </c>
      <c r="H132" s="97">
        <v>0</v>
      </c>
      <c r="I132" s="97">
        <f t="shared" ref="I132:I137" si="6">H132/G132*100</f>
        <v>0</v>
      </c>
      <c r="J132" s="95">
        <f t="shared" si="3"/>
        <v>0</v>
      </c>
    </row>
    <row r="133" spans="1:10" x14ac:dyDescent="0.25">
      <c r="A133" s="16">
        <v>4241</v>
      </c>
      <c r="B133" s="16">
        <v>42</v>
      </c>
      <c r="C133" s="115"/>
      <c r="D133" s="93" t="s">
        <v>158</v>
      </c>
      <c r="E133" s="93"/>
      <c r="F133" s="97">
        <v>288.26</v>
      </c>
      <c r="G133" s="97">
        <v>200</v>
      </c>
      <c r="H133" s="97">
        <v>0</v>
      </c>
      <c r="I133" s="97">
        <f t="shared" si="6"/>
        <v>0</v>
      </c>
      <c r="J133" s="95">
        <v>0</v>
      </c>
    </row>
    <row r="134" spans="1:10" ht="25.9" customHeight="1" x14ac:dyDescent="0.25">
      <c r="A134" s="101"/>
      <c r="B134" s="101"/>
      <c r="C134" s="185" t="s">
        <v>159</v>
      </c>
      <c r="D134" s="186"/>
      <c r="E134" s="102"/>
      <c r="F134" s="103">
        <v>0</v>
      </c>
      <c r="G134" s="103">
        <v>526.16999999999996</v>
      </c>
      <c r="H134" s="103">
        <v>177.96</v>
      </c>
      <c r="I134" s="104">
        <f t="shared" si="6"/>
        <v>33.821768629910487</v>
      </c>
      <c r="J134" s="105">
        <v>0</v>
      </c>
    </row>
    <row r="135" spans="1:10" x14ac:dyDescent="0.25">
      <c r="A135" s="106">
        <v>3</v>
      </c>
      <c r="B135" s="67"/>
      <c r="C135" s="124"/>
      <c r="D135" s="108" t="s">
        <v>3</v>
      </c>
      <c r="E135" s="109"/>
      <c r="F135" s="110">
        <v>0</v>
      </c>
      <c r="G135" s="110">
        <v>526.16999999999996</v>
      </c>
      <c r="H135" s="110">
        <v>177.96</v>
      </c>
      <c r="I135" s="111">
        <f t="shared" si="6"/>
        <v>33.821768629910487</v>
      </c>
      <c r="J135" s="95">
        <v>0</v>
      </c>
    </row>
    <row r="136" spans="1:10" x14ac:dyDescent="0.25">
      <c r="A136" s="98">
        <v>32</v>
      </c>
      <c r="B136" s="16"/>
      <c r="C136" s="16"/>
      <c r="D136" s="92" t="s">
        <v>9</v>
      </c>
      <c r="E136" s="93"/>
      <c r="F136" s="94">
        <v>0</v>
      </c>
      <c r="G136" s="94">
        <v>526.16999999999996</v>
      </c>
      <c r="H136" s="94">
        <v>177.96</v>
      </c>
      <c r="I136" s="97">
        <f t="shared" si="6"/>
        <v>33.821768629910487</v>
      </c>
      <c r="J136" s="95">
        <v>0</v>
      </c>
    </row>
    <row r="137" spans="1:10" x14ac:dyDescent="0.25">
      <c r="A137" s="98">
        <v>322</v>
      </c>
      <c r="B137" s="16"/>
      <c r="C137" s="16"/>
      <c r="D137" s="92" t="s">
        <v>145</v>
      </c>
      <c r="E137" s="93"/>
      <c r="F137" s="94">
        <f>F138+F139</f>
        <v>0</v>
      </c>
      <c r="G137" s="94">
        <f>G138+G139</f>
        <v>526.16999999999996</v>
      </c>
      <c r="H137" s="94">
        <v>177.96</v>
      </c>
      <c r="I137" s="97">
        <f t="shared" si="6"/>
        <v>33.821768629910487</v>
      </c>
      <c r="J137" s="95">
        <v>0</v>
      </c>
    </row>
    <row r="138" spans="1:10" x14ac:dyDescent="0.25">
      <c r="A138" s="16">
        <v>3222</v>
      </c>
      <c r="B138" s="16">
        <v>42</v>
      </c>
      <c r="C138" s="16"/>
      <c r="D138" s="93" t="s">
        <v>160</v>
      </c>
      <c r="E138" s="93"/>
      <c r="F138" s="97">
        <v>0</v>
      </c>
      <c r="G138" s="97">
        <v>526.16999999999996</v>
      </c>
      <c r="H138" s="97">
        <v>177.96</v>
      </c>
      <c r="I138" s="97">
        <v>0</v>
      </c>
      <c r="J138" s="95">
        <v>0</v>
      </c>
    </row>
    <row r="139" spans="1:10" x14ac:dyDescent="0.25">
      <c r="A139" s="16">
        <v>3222</v>
      </c>
      <c r="B139" s="16">
        <v>41</v>
      </c>
      <c r="C139" s="16"/>
      <c r="D139" s="93" t="s">
        <v>161</v>
      </c>
      <c r="E139" s="93"/>
      <c r="F139" s="97">
        <v>0</v>
      </c>
      <c r="G139" s="97">
        <v>0</v>
      </c>
      <c r="H139" s="97">
        <v>0</v>
      </c>
      <c r="I139" s="97">
        <v>0</v>
      </c>
      <c r="J139" s="95">
        <v>0</v>
      </c>
    </row>
    <row r="140" spans="1:10" ht="24" customHeight="1" x14ac:dyDescent="0.25">
      <c r="A140" s="101"/>
      <c r="B140" s="101"/>
      <c r="C140" s="185" t="s">
        <v>162</v>
      </c>
      <c r="D140" s="186"/>
      <c r="E140" s="102"/>
      <c r="F140" s="103">
        <v>0</v>
      </c>
      <c r="G140" s="103">
        <v>0</v>
      </c>
      <c r="H140" s="103">
        <v>0</v>
      </c>
      <c r="I140" s="104">
        <v>0</v>
      </c>
      <c r="J140" s="105">
        <v>0</v>
      </c>
    </row>
    <row r="141" spans="1:10" x14ac:dyDescent="0.25">
      <c r="A141" s="98">
        <v>3</v>
      </c>
      <c r="B141" s="16"/>
      <c r="C141" s="16"/>
      <c r="D141" s="92" t="s">
        <v>3</v>
      </c>
      <c r="E141" s="93"/>
      <c r="F141" s="94">
        <v>0</v>
      </c>
      <c r="G141" s="94">
        <v>0</v>
      </c>
      <c r="H141" s="94">
        <v>0</v>
      </c>
      <c r="I141" s="97">
        <v>0</v>
      </c>
      <c r="J141" s="95">
        <v>0</v>
      </c>
    </row>
    <row r="142" spans="1:10" x14ac:dyDescent="0.25">
      <c r="A142" s="98">
        <v>32</v>
      </c>
      <c r="B142" s="16"/>
      <c r="C142" s="16"/>
      <c r="D142" s="92" t="s">
        <v>9</v>
      </c>
      <c r="E142" s="93"/>
      <c r="F142" s="94">
        <v>0</v>
      </c>
      <c r="G142" s="94">
        <v>0</v>
      </c>
      <c r="H142" s="94">
        <v>0</v>
      </c>
      <c r="I142" s="97">
        <v>0</v>
      </c>
      <c r="J142" s="95">
        <v>0</v>
      </c>
    </row>
    <row r="143" spans="1:10" x14ac:dyDescent="0.25">
      <c r="A143" s="98">
        <v>322</v>
      </c>
      <c r="B143" s="16"/>
      <c r="C143" s="16"/>
      <c r="D143" s="92" t="s">
        <v>145</v>
      </c>
      <c r="E143" s="93"/>
      <c r="F143" s="94">
        <v>0</v>
      </c>
      <c r="G143" s="94">
        <v>0</v>
      </c>
      <c r="H143" s="94">
        <v>0</v>
      </c>
      <c r="I143" s="97">
        <v>0</v>
      </c>
      <c r="J143" s="95">
        <v>0</v>
      </c>
    </row>
    <row r="144" spans="1:10" x14ac:dyDescent="0.25">
      <c r="A144" s="16">
        <v>3222</v>
      </c>
      <c r="B144" s="16">
        <v>12</v>
      </c>
      <c r="C144" s="16"/>
      <c r="D144" s="93" t="s">
        <v>63</v>
      </c>
      <c r="E144" s="93"/>
      <c r="F144" s="97">
        <v>0</v>
      </c>
      <c r="G144" s="97">
        <v>0</v>
      </c>
      <c r="H144" s="97">
        <v>0</v>
      </c>
      <c r="I144" s="97">
        <v>0</v>
      </c>
      <c r="J144" s="95">
        <v>0</v>
      </c>
    </row>
    <row r="145" spans="1:10" ht="24.6" customHeight="1" x14ac:dyDescent="0.25">
      <c r="A145" s="101"/>
      <c r="B145" s="101"/>
      <c r="C145" s="185" t="s">
        <v>163</v>
      </c>
      <c r="D145" s="186"/>
      <c r="E145" s="102"/>
      <c r="F145" s="103">
        <v>461.53</v>
      </c>
      <c r="G145" s="103">
        <v>0</v>
      </c>
      <c r="H145" s="103">
        <v>0</v>
      </c>
      <c r="I145" s="104">
        <v>0</v>
      </c>
      <c r="J145" s="105">
        <f t="shared" ref="J145:J208" si="7">H145/F145*100</f>
        <v>0</v>
      </c>
    </row>
    <row r="146" spans="1:10" x14ac:dyDescent="0.25">
      <c r="A146" s="98">
        <v>3</v>
      </c>
      <c r="B146" s="16"/>
      <c r="C146" s="16"/>
      <c r="D146" s="92" t="s">
        <v>3</v>
      </c>
      <c r="E146" s="93"/>
      <c r="F146" s="94">
        <v>461.53</v>
      </c>
      <c r="G146" s="94">
        <v>0</v>
      </c>
      <c r="H146" s="94">
        <v>0</v>
      </c>
      <c r="I146" s="97">
        <v>0</v>
      </c>
      <c r="J146" s="95">
        <f t="shared" si="7"/>
        <v>0</v>
      </c>
    </row>
    <row r="147" spans="1:10" x14ac:dyDescent="0.25">
      <c r="A147" s="98">
        <v>32</v>
      </c>
      <c r="B147" s="16"/>
      <c r="C147" s="16"/>
      <c r="D147" s="92" t="s">
        <v>9</v>
      </c>
      <c r="E147" s="93"/>
      <c r="F147" s="94">
        <v>461.53</v>
      </c>
      <c r="G147" s="94">
        <v>0</v>
      </c>
      <c r="H147" s="94">
        <v>0</v>
      </c>
      <c r="I147" s="97">
        <v>0</v>
      </c>
      <c r="J147" s="95">
        <f t="shared" si="7"/>
        <v>0</v>
      </c>
    </row>
    <row r="148" spans="1:10" x14ac:dyDescent="0.25">
      <c r="A148" s="98">
        <v>322</v>
      </c>
      <c r="B148" s="16"/>
      <c r="C148" s="16"/>
      <c r="D148" s="92" t="s">
        <v>145</v>
      </c>
      <c r="E148" s="93"/>
      <c r="F148" s="94">
        <f>F149+F150+F151+F152</f>
        <v>461.53</v>
      </c>
      <c r="G148" s="94">
        <v>0</v>
      </c>
      <c r="H148" s="94">
        <v>0</v>
      </c>
      <c r="I148" s="97">
        <v>0</v>
      </c>
      <c r="J148" s="95">
        <f t="shared" si="7"/>
        <v>0</v>
      </c>
    </row>
    <row r="149" spans="1:10" x14ac:dyDescent="0.25">
      <c r="A149" s="16">
        <v>3222</v>
      </c>
      <c r="B149" s="16">
        <v>54</v>
      </c>
      <c r="C149" s="16"/>
      <c r="D149" s="93" t="s">
        <v>164</v>
      </c>
      <c r="E149" s="93"/>
      <c r="F149" s="97">
        <v>0</v>
      </c>
      <c r="G149" s="97">
        <v>0</v>
      </c>
      <c r="H149" s="97">
        <v>0</v>
      </c>
      <c r="I149" s="97">
        <v>0</v>
      </c>
      <c r="J149" s="95">
        <v>0</v>
      </c>
    </row>
    <row r="150" spans="1:10" x14ac:dyDescent="0.25">
      <c r="A150" s="16">
        <v>3222</v>
      </c>
      <c r="B150" s="16">
        <v>51</v>
      </c>
      <c r="C150" s="16"/>
      <c r="D150" s="93" t="s">
        <v>164</v>
      </c>
      <c r="E150" s="93"/>
      <c r="F150" s="97">
        <v>21.97</v>
      </c>
      <c r="G150" s="97">
        <v>0</v>
      </c>
      <c r="H150" s="97">
        <v>0</v>
      </c>
      <c r="I150" s="97">
        <v>0</v>
      </c>
      <c r="J150" s="95">
        <f t="shared" si="7"/>
        <v>0</v>
      </c>
    </row>
    <row r="151" spans="1:10" x14ac:dyDescent="0.25">
      <c r="A151" s="16">
        <v>3222</v>
      </c>
      <c r="B151" s="16">
        <v>12</v>
      </c>
      <c r="C151" s="16"/>
      <c r="D151" s="93" t="s">
        <v>164</v>
      </c>
      <c r="E151" s="93"/>
      <c r="F151" s="97">
        <v>0</v>
      </c>
      <c r="G151" s="97">
        <v>0</v>
      </c>
      <c r="H151" s="97">
        <v>0</v>
      </c>
      <c r="I151" s="97">
        <v>0</v>
      </c>
      <c r="J151" s="95">
        <v>0</v>
      </c>
    </row>
    <row r="152" spans="1:10" x14ac:dyDescent="0.25">
      <c r="A152" s="16">
        <v>3222</v>
      </c>
      <c r="B152" s="16">
        <v>19</v>
      </c>
      <c r="C152" s="115"/>
      <c r="D152" s="93" t="s">
        <v>164</v>
      </c>
      <c r="E152" s="93"/>
      <c r="F152" s="97">
        <v>439.56</v>
      </c>
      <c r="G152" s="97">
        <v>0</v>
      </c>
      <c r="H152" s="97">
        <v>0</v>
      </c>
      <c r="I152" s="97">
        <v>0</v>
      </c>
      <c r="J152" s="95">
        <v>0</v>
      </c>
    </row>
    <row r="153" spans="1:10" ht="24" customHeight="1" x14ac:dyDescent="0.25">
      <c r="A153" s="101"/>
      <c r="B153" s="101"/>
      <c r="C153" s="185" t="s">
        <v>165</v>
      </c>
      <c r="D153" s="186"/>
      <c r="E153" s="102"/>
      <c r="F153" s="103">
        <v>250</v>
      </c>
      <c r="G153" s="103">
        <v>0</v>
      </c>
      <c r="H153" s="103">
        <v>0</v>
      </c>
      <c r="I153" s="104">
        <v>0</v>
      </c>
      <c r="J153" s="105">
        <f t="shared" si="7"/>
        <v>0</v>
      </c>
    </row>
    <row r="154" spans="1:10" x14ac:dyDescent="0.25">
      <c r="A154" s="98">
        <v>3</v>
      </c>
      <c r="B154" s="16"/>
      <c r="C154" s="16"/>
      <c r="D154" s="92" t="s">
        <v>3</v>
      </c>
      <c r="E154" s="93"/>
      <c r="F154" s="94">
        <v>250</v>
      </c>
      <c r="G154" s="94">
        <v>0</v>
      </c>
      <c r="H154" s="94">
        <v>0</v>
      </c>
      <c r="I154" s="97">
        <v>0</v>
      </c>
      <c r="J154" s="95">
        <f t="shared" si="7"/>
        <v>0</v>
      </c>
    </row>
    <row r="155" spans="1:10" x14ac:dyDescent="0.25">
      <c r="A155" s="98">
        <v>32</v>
      </c>
      <c r="B155" s="16"/>
      <c r="C155" s="16"/>
      <c r="D155" s="92" t="s">
        <v>9</v>
      </c>
      <c r="E155" s="93"/>
      <c r="F155" s="94">
        <v>250</v>
      </c>
      <c r="G155" s="94">
        <v>0</v>
      </c>
      <c r="H155" s="94">
        <v>0</v>
      </c>
      <c r="I155" s="97">
        <v>0</v>
      </c>
      <c r="J155" s="95">
        <f t="shared" si="7"/>
        <v>0</v>
      </c>
    </row>
    <row r="156" spans="1:10" x14ac:dyDescent="0.25">
      <c r="A156" s="98">
        <v>329</v>
      </c>
      <c r="B156" s="16"/>
      <c r="C156" s="16"/>
      <c r="D156" s="92" t="s">
        <v>76</v>
      </c>
      <c r="E156" s="93"/>
      <c r="F156" s="94">
        <v>250</v>
      </c>
      <c r="G156" s="94">
        <v>0</v>
      </c>
      <c r="H156" s="94">
        <v>0</v>
      </c>
      <c r="I156" s="97">
        <v>0</v>
      </c>
      <c r="J156" s="95">
        <f t="shared" si="7"/>
        <v>0</v>
      </c>
    </row>
    <row r="157" spans="1:10" x14ac:dyDescent="0.25">
      <c r="A157" s="16">
        <v>3299</v>
      </c>
      <c r="B157" s="16">
        <v>110</v>
      </c>
      <c r="C157" s="16"/>
      <c r="D157" s="93" t="s">
        <v>76</v>
      </c>
      <c r="E157" s="93"/>
      <c r="F157" s="97">
        <v>0</v>
      </c>
      <c r="G157" s="97">
        <v>0</v>
      </c>
      <c r="H157" s="97">
        <v>0</v>
      </c>
      <c r="I157" s="97">
        <v>0</v>
      </c>
      <c r="J157" s="95" t="e">
        <f t="shared" si="7"/>
        <v>#DIV/0!</v>
      </c>
    </row>
    <row r="158" spans="1:10" x14ac:dyDescent="0.25">
      <c r="A158" s="98">
        <v>322</v>
      </c>
      <c r="B158" s="16"/>
      <c r="C158" s="115"/>
      <c r="D158" s="92" t="s">
        <v>145</v>
      </c>
      <c r="E158" s="93"/>
      <c r="F158" s="94">
        <v>0</v>
      </c>
      <c r="G158" s="94">
        <v>0</v>
      </c>
      <c r="H158" s="94">
        <v>0</v>
      </c>
      <c r="I158" s="97">
        <v>0</v>
      </c>
      <c r="J158" s="95">
        <v>0</v>
      </c>
    </row>
    <row r="159" spans="1:10" x14ac:dyDescent="0.25">
      <c r="A159" s="16">
        <v>3221</v>
      </c>
      <c r="B159" s="16">
        <v>110</v>
      </c>
      <c r="C159" s="115"/>
      <c r="D159" s="93" t="s">
        <v>111</v>
      </c>
      <c r="E159" s="93"/>
      <c r="F159" s="97">
        <v>0</v>
      </c>
      <c r="G159" s="97">
        <v>0</v>
      </c>
      <c r="H159" s="97">
        <v>0</v>
      </c>
      <c r="I159" s="97">
        <v>0</v>
      </c>
      <c r="J159" s="95">
        <v>0</v>
      </c>
    </row>
    <row r="160" spans="1:10" x14ac:dyDescent="0.25">
      <c r="A160" s="98">
        <v>323</v>
      </c>
      <c r="B160" s="16"/>
      <c r="C160" s="115"/>
      <c r="D160" s="92" t="s">
        <v>68</v>
      </c>
      <c r="E160" s="93"/>
      <c r="F160" s="94">
        <v>0</v>
      </c>
      <c r="G160" s="94">
        <v>0</v>
      </c>
      <c r="H160" s="94">
        <v>0</v>
      </c>
      <c r="I160" s="97">
        <v>0</v>
      </c>
      <c r="J160" s="95">
        <v>0</v>
      </c>
    </row>
    <row r="161" spans="1:10" x14ac:dyDescent="0.25">
      <c r="A161" s="16">
        <v>3235</v>
      </c>
      <c r="B161" s="16">
        <v>110</v>
      </c>
      <c r="C161" s="115"/>
      <c r="D161" s="93" t="s">
        <v>72</v>
      </c>
      <c r="E161" s="93"/>
      <c r="F161" s="97">
        <v>250</v>
      </c>
      <c r="G161" s="97">
        <v>0</v>
      </c>
      <c r="H161" s="97">
        <v>0</v>
      </c>
      <c r="I161" s="97">
        <v>0</v>
      </c>
      <c r="J161" s="95">
        <v>0</v>
      </c>
    </row>
    <row r="162" spans="1:10" ht="22.9" customHeight="1" x14ac:dyDescent="0.25">
      <c r="A162" s="101"/>
      <c r="B162" s="101"/>
      <c r="C162" s="185" t="s">
        <v>166</v>
      </c>
      <c r="D162" s="186"/>
      <c r="E162" s="102"/>
      <c r="F162" s="103">
        <v>5110.6499999999996</v>
      </c>
      <c r="G162" s="103">
        <v>14050.65</v>
      </c>
      <c r="H162" s="103">
        <v>0</v>
      </c>
      <c r="I162" s="104">
        <f t="shared" ref="I162:I195" si="8">H162/G162*100</f>
        <v>0</v>
      </c>
      <c r="J162" s="105">
        <v>0</v>
      </c>
    </row>
    <row r="163" spans="1:10" x14ac:dyDescent="0.25">
      <c r="A163" s="98">
        <v>4</v>
      </c>
      <c r="B163" s="16"/>
      <c r="C163" s="16"/>
      <c r="D163" s="92" t="s">
        <v>5</v>
      </c>
      <c r="E163" s="93"/>
      <c r="F163" s="94">
        <v>5110.6499999999996</v>
      </c>
      <c r="G163" s="94">
        <v>14050.65</v>
      </c>
      <c r="H163" s="94">
        <v>0</v>
      </c>
      <c r="I163" s="97">
        <f t="shared" si="8"/>
        <v>0</v>
      </c>
      <c r="J163" s="95">
        <v>0</v>
      </c>
    </row>
    <row r="164" spans="1:10" x14ac:dyDescent="0.25">
      <c r="A164" s="98">
        <v>42</v>
      </c>
      <c r="B164" s="16"/>
      <c r="C164" s="16"/>
      <c r="D164" s="92" t="s">
        <v>132</v>
      </c>
      <c r="E164" s="93"/>
      <c r="F164" s="94">
        <v>5110.6499999999996</v>
      </c>
      <c r="G164" s="125">
        <v>14050.65</v>
      </c>
      <c r="H164" s="94">
        <v>0</v>
      </c>
      <c r="I164" s="97">
        <f t="shared" si="8"/>
        <v>0</v>
      </c>
      <c r="J164" s="95">
        <v>0</v>
      </c>
    </row>
    <row r="165" spans="1:10" x14ac:dyDescent="0.25">
      <c r="A165" s="98">
        <v>424</v>
      </c>
      <c r="B165" s="16"/>
      <c r="C165" s="16"/>
      <c r="D165" s="92" t="s">
        <v>128</v>
      </c>
      <c r="E165" s="93"/>
      <c r="F165" s="94">
        <v>5110.6499999999996</v>
      </c>
      <c r="G165" s="94">
        <f>G166+G167</f>
        <v>14050.65</v>
      </c>
      <c r="H165" s="94">
        <f>H166+H167</f>
        <v>0</v>
      </c>
      <c r="I165" s="97">
        <f t="shared" si="8"/>
        <v>0</v>
      </c>
      <c r="J165" s="95">
        <v>0</v>
      </c>
    </row>
    <row r="166" spans="1:10" x14ac:dyDescent="0.25">
      <c r="A166" s="16">
        <v>4241</v>
      </c>
      <c r="B166" s="16">
        <v>51</v>
      </c>
      <c r="C166" s="16"/>
      <c r="D166" s="93" t="s">
        <v>158</v>
      </c>
      <c r="E166" s="93"/>
      <c r="F166" s="97">
        <v>0</v>
      </c>
      <c r="G166" s="97">
        <v>8940</v>
      </c>
      <c r="H166" s="97">
        <v>0</v>
      </c>
      <c r="I166" s="97">
        <f t="shared" si="8"/>
        <v>0</v>
      </c>
      <c r="J166" s="95">
        <v>0</v>
      </c>
    </row>
    <row r="167" spans="1:10" x14ac:dyDescent="0.25">
      <c r="A167" s="16">
        <v>4241</v>
      </c>
      <c r="B167" s="16">
        <v>42</v>
      </c>
      <c r="C167" s="115"/>
      <c r="D167" s="93" t="s">
        <v>158</v>
      </c>
      <c r="E167" s="93"/>
      <c r="F167" s="97">
        <v>5110.6499999999996</v>
      </c>
      <c r="G167" s="97">
        <v>5110.6499999999996</v>
      </c>
      <c r="H167" s="97">
        <v>0</v>
      </c>
      <c r="I167" s="97">
        <f t="shared" si="8"/>
        <v>0</v>
      </c>
      <c r="J167" s="95">
        <v>0</v>
      </c>
    </row>
    <row r="168" spans="1:10" ht="24" customHeight="1" x14ac:dyDescent="0.25">
      <c r="A168" s="101"/>
      <c r="B168" s="101"/>
      <c r="C168" s="185" t="s">
        <v>167</v>
      </c>
      <c r="D168" s="186"/>
      <c r="E168" s="102"/>
      <c r="F168" s="103">
        <v>0</v>
      </c>
      <c r="G168" s="103">
        <v>0</v>
      </c>
      <c r="H168" s="103">
        <v>0</v>
      </c>
      <c r="I168" s="104">
        <v>0</v>
      </c>
      <c r="J168" s="105">
        <v>0</v>
      </c>
    </row>
    <row r="169" spans="1:10" x14ac:dyDescent="0.25">
      <c r="A169" s="98">
        <v>3</v>
      </c>
      <c r="B169" s="16"/>
      <c r="C169" s="126"/>
      <c r="D169" s="127" t="s">
        <v>3</v>
      </c>
      <c r="E169" s="93"/>
      <c r="F169" s="94">
        <v>0</v>
      </c>
      <c r="G169" s="94">
        <v>0</v>
      </c>
      <c r="H169" s="94">
        <v>0</v>
      </c>
      <c r="I169" s="97">
        <v>0</v>
      </c>
      <c r="J169" s="95">
        <v>0</v>
      </c>
    </row>
    <row r="170" spans="1:10" x14ac:dyDescent="0.25">
      <c r="A170" s="98">
        <v>32</v>
      </c>
      <c r="B170" s="16"/>
      <c r="C170" s="126"/>
      <c r="D170" s="127" t="s">
        <v>9</v>
      </c>
      <c r="E170" s="93"/>
      <c r="F170" s="94">
        <v>0</v>
      </c>
      <c r="G170" s="94">
        <v>0</v>
      </c>
      <c r="H170" s="94">
        <v>0</v>
      </c>
      <c r="I170" s="97">
        <v>0</v>
      </c>
      <c r="J170" s="95">
        <v>0</v>
      </c>
    </row>
    <row r="171" spans="1:10" x14ac:dyDescent="0.25">
      <c r="A171" s="98">
        <v>323</v>
      </c>
      <c r="B171" s="16"/>
      <c r="C171" s="126"/>
      <c r="D171" s="127" t="s">
        <v>68</v>
      </c>
      <c r="E171" s="93"/>
      <c r="F171" s="94">
        <v>0</v>
      </c>
      <c r="G171" s="94">
        <v>0</v>
      </c>
      <c r="H171" s="94">
        <v>0</v>
      </c>
      <c r="I171" s="97">
        <v>0</v>
      </c>
      <c r="J171" s="95">
        <v>0</v>
      </c>
    </row>
    <row r="172" spans="1:10" x14ac:dyDescent="0.25">
      <c r="A172" s="16">
        <v>3235</v>
      </c>
      <c r="B172" s="16">
        <v>110</v>
      </c>
      <c r="C172" s="126"/>
      <c r="D172" s="128" t="s">
        <v>72</v>
      </c>
      <c r="E172" s="93"/>
      <c r="F172" s="97">
        <v>0</v>
      </c>
      <c r="G172" s="97">
        <v>0</v>
      </c>
      <c r="H172" s="97">
        <v>0</v>
      </c>
      <c r="I172" s="97">
        <v>0</v>
      </c>
      <c r="J172" s="95">
        <v>0</v>
      </c>
    </row>
    <row r="173" spans="1:10" ht="24" customHeight="1" x14ac:dyDescent="0.25">
      <c r="A173" s="101"/>
      <c r="B173" s="101"/>
      <c r="C173" s="185" t="s">
        <v>168</v>
      </c>
      <c r="D173" s="186"/>
      <c r="E173" s="102"/>
      <c r="F173" s="103">
        <v>13465.41</v>
      </c>
      <c r="G173" s="103">
        <v>14963.83</v>
      </c>
      <c r="H173" s="103">
        <v>11475.05</v>
      </c>
      <c r="I173" s="104">
        <f t="shared" si="8"/>
        <v>76.685247025661212</v>
      </c>
      <c r="J173" s="105">
        <f t="shared" si="7"/>
        <v>85.218719667652152</v>
      </c>
    </row>
    <row r="174" spans="1:10" x14ac:dyDescent="0.25">
      <c r="A174" s="98">
        <v>3</v>
      </c>
      <c r="B174" s="16"/>
      <c r="C174" s="16"/>
      <c r="D174" s="92" t="s">
        <v>3</v>
      </c>
      <c r="E174" s="93"/>
      <c r="F174" s="94">
        <v>13465.41</v>
      </c>
      <c r="G174" s="94">
        <v>14963.83</v>
      </c>
      <c r="H174" s="94">
        <v>11475.05</v>
      </c>
      <c r="I174" s="97">
        <f t="shared" si="8"/>
        <v>76.685247025661212</v>
      </c>
      <c r="J174" s="95">
        <f t="shared" si="7"/>
        <v>85.218719667652152</v>
      </c>
    </row>
    <row r="175" spans="1:10" x14ac:dyDescent="0.25">
      <c r="A175" s="98">
        <v>32</v>
      </c>
      <c r="B175" s="16"/>
      <c r="C175" s="16"/>
      <c r="D175" s="92" t="s">
        <v>9</v>
      </c>
      <c r="E175" s="93"/>
      <c r="F175" s="125">
        <v>13465.41</v>
      </c>
      <c r="G175" s="94">
        <v>14963.83</v>
      </c>
      <c r="H175" s="94">
        <v>11475.05</v>
      </c>
      <c r="I175" s="97">
        <f t="shared" si="8"/>
        <v>76.685247025661212</v>
      </c>
      <c r="J175" s="95">
        <f t="shared" si="7"/>
        <v>85.218719667652152</v>
      </c>
    </row>
    <row r="176" spans="1:10" x14ac:dyDescent="0.25">
      <c r="A176" s="98">
        <v>322</v>
      </c>
      <c r="B176" s="16"/>
      <c r="C176" s="16"/>
      <c r="D176" s="92" t="s">
        <v>145</v>
      </c>
      <c r="E176" s="93"/>
      <c r="F176" s="94">
        <v>13465.41</v>
      </c>
      <c r="G176" s="94">
        <v>14963.83</v>
      </c>
      <c r="H176" s="94">
        <v>11475.05</v>
      </c>
      <c r="I176" s="97">
        <f t="shared" si="8"/>
        <v>76.685247025661212</v>
      </c>
      <c r="J176" s="95">
        <f t="shared" si="7"/>
        <v>85.218719667652152</v>
      </c>
    </row>
    <row r="177" spans="1:10" x14ac:dyDescent="0.25">
      <c r="A177" s="16">
        <v>3222</v>
      </c>
      <c r="B177" s="16">
        <v>51</v>
      </c>
      <c r="C177" s="16"/>
      <c r="D177" s="93" t="s">
        <v>164</v>
      </c>
      <c r="E177" s="93"/>
      <c r="F177" s="97">
        <v>13465.41</v>
      </c>
      <c r="G177" s="97">
        <v>14963.83</v>
      </c>
      <c r="H177" s="97">
        <v>11475.05</v>
      </c>
      <c r="I177" s="97">
        <f t="shared" si="8"/>
        <v>76.685247025661212</v>
      </c>
      <c r="J177" s="95">
        <f t="shared" si="7"/>
        <v>85.218719667652152</v>
      </c>
    </row>
    <row r="178" spans="1:10" ht="19.899999999999999" customHeight="1" x14ac:dyDescent="0.25">
      <c r="A178" s="101"/>
      <c r="B178" s="101"/>
      <c r="C178" s="185" t="s">
        <v>169</v>
      </c>
      <c r="D178" s="186"/>
      <c r="E178" s="102"/>
      <c r="F178" s="103">
        <v>270</v>
      </c>
      <c r="G178" s="103">
        <v>240</v>
      </c>
      <c r="H178" s="103">
        <v>240</v>
      </c>
      <c r="I178" s="104">
        <f t="shared" si="8"/>
        <v>100</v>
      </c>
      <c r="J178" s="95">
        <f t="shared" si="7"/>
        <v>88.888888888888886</v>
      </c>
    </row>
    <row r="179" spans="1:10" x14ac:dyDescent="0.25">
      <c r="A179" s="98">
        <v>3</v>
      </c>
      <c r="B179" s="16"/>
      <c r="C179" s="16"/>
      <c r="D179" s="92" t="s">
        <v>3</v>
      </c>
      <c r="E179" s="93"/>
      <c r="F179" s="94">
        <v>270</v>
      </c>
      <c r="G179" s="94">
        <v>240</v>
      </c>
      <c r="H179" s="94">
        <v>240</v>
      </c>
      <c r="I179" s="97">
        <f t="shared" si="8"/>
        <v>100</v>
      </c>
      <c r="J179" s="95">
        <f t="shared" si="7"/>
        <v>88.888888888888886</v>
      </c>
    </row>
    <row r="180" spans="1:10" x14ac:dyDescent="0.25">
      <c r="A180" s="98">
        <v>38</v>
      </c>
      <c r="B180" s="16"/>
      <c r="C180" s="16"/>
      <c r="D180" s="92" t="s">
        <v>170</v>
      </c>
      <c r="E180" s="93"/>
      <c r="F180" s="94">
        <v>270</v>
      </c>
      <c r="G180" s="94">
        <v>240</v>
      </c>
      <c r="H180" s="94">
        <v>240</v>
      </c>
      <c r="I180" s="97">
        <f t="shared" si="8"/>
        <v>100</v>
      </c>
      <c r="J180" s="95">
        <f t="shared" si="7"/>
        <v>88.888888888888886</v>
      </c>
    </row>
    <row r="181" spans="1:10" x14ac:dyDescent="0.25">
      <c r="A181" s="98">
        <v>381</v>
      </c>
      <c r="B181" s="16"/>
      <c r="C181" s="16"/>
      <c r="D181" s="92" t="s">
        <v>171</v>
      </c>
      <c r="E181" s="93"/>
      <c r="F181" s="94">
        <v>270</v>
      </c>
      <c r="G181" s="94">
        <v>240</v>
      </c>
      <c r="H181" s="94">
        <v>240</v>
      </c>
      <c r="I181" s="97">
        <f t="shared" si="8"/>
        <v>100</v>
      </c>
      <c r="J181" s="95">
        <f t="shared" si="7"/>
        <v>88.888888888888886</v>
      </c>
    </row>
    <row r="182" spans="1:10" x14ac:dyDescent="0.25">
      <c r="A182" s="16">
        <v>3812</v>
      </c>
      <c r="B182" s="16">
        <v>51</v>
      </c>
      <c r="C182" s="16"/>
      <c r="D182" s="93" t="s">
        <v>172</v>
      </c>
      <c r="E182" s="93"/>
      <c r="F182" s="97">
        <v>270</v>
      </c>
      <c r="G182" s="97">
        <v>240</v>
      </c>
      <c r="H182" s="97">
        <v>240</v>
      </c>
      <c r="I182" s="97">
        <f t="shared" si="8"/>
        <v>100</v>
      </c>
      <c r="J182" s="95">
        <f t="shared" si="7"/>
        <v>88.888888888888886</v>
      </c>
    </row>
    <row r="183" spans="1:10" ht="20.45" customHeight="1" x14ac:dyDescent="0.25">
      <c r="A183" s="101"/>
      <c r="B183" s="101"/>
      <c r="C183" s="185" t="s">
        <v>185</v>
      </c>
      <c r="D183" s="186"/>
      <c r="E183" s="102"/>
      <c r="F183" s="103">
        <v>0</v>
      </c>
      <c r="G183" s="103">
        <v>139.19999999999999</v>
      </c>
      <c r="H183" s="103">
        <v>139.19999999999999</v>
      </c>
      <c r="I183" s="104">
        <f t="shared" ref="I183" si="9">H183/G183*100</f>
        <v>100</v>
      </c>
      <c r="J183" s="105">
        <v>0</v>
      </c>
    </row>
    <row r="184" spans="1:10" ht="16.899999999999999" customHeight="1" x14ac:dyDescent="0.25">
      <c r="A184" s="106">
        <v>3</v>
      </c>
      <c r="B184" s="67"/>
      <c r="C184" s="107"/>
      <c r="D184" s="194" t="s">
        <v>187</v>
      </c>
      <c r="E184" s="195"/>
      <c r="F184" s="195"/>
      <c r="G184" s="195"/>
      <c r="H184" s="195"/>
      <c r="I184" s="195"/>
      <c r="J184" s="196"/>
    </row>
    <row r="185" spans="1:10" ht="16.899999999999999" customHeight="1" x14ac:dyDescent="0.25">
      <c r="A185" s="106">
        <v>32</v>
      </c>
      <c r="B185" s="67"/>
      <c r="C185" s="107"/>
      <c r="D185" s="130" t="s">
        <v>9</v>
      </c>
      <c r="E185" s="108"/>
      <c r="F185" s="131">
        <v>0</v>
      </c>
      <c r="G185" s="131">
        <v>139.19999999999999</v>
      </c>
      <c r="H185" s="131">
        <v>139.19999999999999</v>
      </c>
      <c r="I185" s="132">
        <v>100</v>
      </c>
      <c r="J185" s="133">
        <v>0</v>
      </c>
    </row>
    <row r="186" spans="1:10" ht="16.899999999999999" customHeight="1" x14ac:dyDescent="0.25">
      <c r="A186" s="106">
        <v>323</v>
      </c>
      <c r="B186" s="67"/>
      <c r="C186" s="107"/>
      <c r="D186" s="130" t="s">
        <v>68</v>
      </c>
      <c r="E186" s="108"/>
      <c r="F186" s="131">
        <v>0</v>
      </c>
      <c r="G186" s="131">
        <v>139.19999999999999</v>
      </c>
      <c r="H186" s="131">
        <v>139.19999999999999</v>
      </c>
      <c r="I186" s="132">
        <v>100</v>
      </c>
      <c r="J186" s="133">
        <v>0</v>
      </c>
    </row>
    <row r="187" spans="1:10" ht="16.899999999999999" customHeight="1" x14ac:dyDescent="0.25">
      <c r="A187" s="67">
        <v>3235</v>
      </c>
      <c r="B187" s="67">
        <v>110</v>
      </c>
      <c r="C187" s="107"/>
      <c r="D187" s="197" t="s">
        <v>186</v>
      </c>
      <c r="E187" s="198"/>
      <c r="F187" s="198"/>
      <c r="G187" s="198"/>
      <c r="H187" s="198"/>
      <c r="I187" s="198"/>
      <c r="J187" s="199"/>
    </row>
    <row r="188" spans="1:10" ht="29.45" customHeight="1" x14ac:dyDescent="0.25">
      <c r="A188" s="101"/>
      <c r="B188" s="101"/>
      <c r="C188" s="185" t="s">
        <v>173</v>
      </c>
      <c r="D188" s="186"/>
      <c r="E188" s="102"/>
      <c r="F188" s="103">
        <v>10343.65</v>
      </c>
      <c r="G188" s="103">
        <v>10672.06</v>
      </c>
      <c r="H188" s="103">
        <v>6794.29</v>
      </c>
      <c r="I188" s="104">
        <f t="shared" si="8"/>
        <v>63.664278499183858</v>
      </c>
      <c r="J188" s="105">
        <f t="shared" si="7"/>
        <v>65.685613879046571</v>
      </c>
    </row>
    <row r="189" spans="1:10" x14ac:dyDescent="0.25">
      <c r="A189" s="98">
        <v>3</v>
      </c>
      <c r="B189" s="16"/>
      <c r="C189" s="16"/>
      <c r="D189" s="92" t="s">
        <v>3</v>
      </c>
      <c r="E189" s="93"/>
      <c r="F189" s="94">
        <f>F190+F206</f>
        <v>10343.65</v>
      </c>
      <c r="G189" s="94">
        <f>G190+G209</f>
        <v>10672.060000000001</v>
      </c>
      <c r="H189" s="94">
        <f>H190+H206</f>
        <v>6794.29</v>
      </c>
      <c r="I189" s="97">
        <f t="shared" si="8"/>
        <v>63.664278499183844</v>
      </c>
      <c r="J189" s="95">
        <f t="shared" si="7"/>
        <v>65.685613879046571</v>
      </c>
    </row>
    <row r="190" spans="1:10" x14ac:dyDescent="0.25">
      <c r="A190" s="98">
        <v>31</v>
      </c>
      <c r="B190" s="16"/>
      <c r="C190" s="16"/>
      <c r="D190" s="92" t="s">
        <v>136</v>
      </c>
      <c r="E190" s="93"/>
      <c r="F190" s="94">
        <f>F191+F197+F200</f>
        <v>9573.57</v>
      </c>
      <c r="G190" s="94">
        <f>G191+G197+G200+G206</f>
        <v>8422.0600000000013</v>
      </c>
      <c r="H190" s="94">
        <f>H191+H197+H200</f>
        <v>6345.91</v>
      </c>
      <c r="I190" s="97">
        <f t="shared" si="8"/>
        <v>75.348667665630487</v>
      </c>
      <c r="J190" s="95">
        <f t="shared" si="7"/>
        <v>66.285722045172278</v>
      </c>
    </row>
    <row r="191" spans="1:10" x14ac:dyDescent="0.25">
      <c r="A191" s="98">
        <v>311</v>
      </c>
      <c r="B191" s="16"/>
      <c r="C191" s="16"/>
      <c r="D191" s="92" t="s">
        <v>136</v>
      </c>
      <c r="E191" s="93"/>
      <c r="F191" s="94">
        <f>F192+F193+F195+F196</f>
        <v>8045.98</v>
      </c>
      <c r="G191" s="94">
        <f>G192+G193+G194+G195+G196</f>
        <v>6243.6</v>
      </c>
      <c r="H191" s="94">
        <f>H192+H193+H194+H195+H196</f>
        <v>5361.3</v>
      </c>
      <c r="I191" s="97">
        <f t="shared" si="8"/>
        <v>85.868729579088992</v>
      </c>
      <c r="J191" s="95">
        <f t="shared" si="7"/>
        <v>66.633275250497775</v>
      </c>
    </row>
    <row r="192" spans="1:10" x14ac:dyDescent="0.25">
      <c r="A192" s="16">
        <v>3111</v>
      </c>
      <c r="B192" s="16">
        <v>54</v>
      </c>
      <c r="C192" s="16"/>
      <c r="D192" s="93" t="s">
        <v>137</v>
      </c>
      <c r="E192" s="93"/>
      <c r="F192" s="97">
        <v>0</v>
      </c>
      <c r="G192" s="97">
        <v>0</v>
      </c>
      <c r="H192" s="97">
        <v>0</v>
      </c>
      <c r="I192" s="97">
        <v>0</v>
      </c>
      <c r="J192" s="95">
        <v>0</v>
      </c>
    </row>
    <row r="193" spans="1:10" x14ac:dyDescent="0.25">
      <c r="A193" s="16">
        <v>3111</v>
      </c>
      <c r="B193" s="16">
        <v>110</v>
      </c>
      <c r="C193" s="16"/>
      <c r="D193" s="93" t="s">
        <v>137</v>
      </c>
      <c r="E193" s="93"/>
      <c r="F193" s="97">
        <v>2753.94</v>
      </c>
      <c r="G193" s="97">
        <v>924</v>
      </c>
      <c r="H193" s="97">
        <v>924</v>
      </c>
      <c r="I193" s="97">
        <f t="shared" si="8"/>
        <v>100</v>
      </c>
      <c r="J193" s="95">
        <f t="shared" si="7"/>
        <v>33.55192923593107</v>
      </c>
    </row>
    <row r="194" spans="1:10" x14ac:dyDescent="0.25">
      <c r="A194" s="16">
        <v>3111</v>
      </c>
      <c r="B194" s="16">
        <v>19</v>
      </c>
      <c r="C194" s="16"/>
      <c r="D194" s="93" t="s">
        <v>137</v>
      </c>
      <c r="E194" s="93"/>
      <c r="F194" s="97">
        <v>0</v>
      </c>
      <c r="G194" s="97">
        <v>882</v>
      </c>
      <c r="H194" s="97">
        <v>0</v>
      </c>
      <c r="I194" s="97">
        <f t="shared" si="8"/>
        <v>0</v>
      </c>
      <c r="J194" s="95">
        <v>0</v>
      </c>
    </row>
    <row r="195" spans="1:10" x14ac:dyDescent="0.25">
      <c r="A195" s="16">
        <v>3111</v>
      </c>
      <c r="B195" s="16">
        <v>12</v>
      </c>
      <c r="C195" s="16"/>
      <c r="D195" s="93" t="s">
        <v>137</v>
      </c>
      <c r="E195" s="93"/>
      <c r="F195" s="97">
        <v>5292.04</v>
      </c>
      <c r="G195" s="97">
        <v>4437.6000000000004</v>
      </c>
      <c r="H195" s="97">
        <v>4437.3</v>
      </c>
      <c r="I195" s="97">
        <f t="shared" si="8"/>
        <v>99.993239588967015</v>
      </c>
      <c r="J195" s="95">
        <v>0</v>
      </c>
    </row>
    <row r="196" spans="1:10" x14ac:dyDescent="0.25">
      <c r="A196" s="16">
        <v>3111</v>
      </c>
      <c r="B196" s="16">
        <v>51</v>
      </c>
      <c r="C196" s="16"/>
      <c r="D196" s="93" t="s">
        <v>137</v>
      </c>
      <c r="E196" s="93"/>
      <c r="F196" s="97">
        <v>0</v>
      </c>
      <c r="G196" s="97">
        <v>0</v>
      </c>
      <c r="H196" s="97">
        <v>0</v>
      </c>
      <c r="I196" s="97">
        <v>0</v>
      </c>
      <c r="J196" s="95">
        <v>0</v>
      </c>
    </row>
    <row r="197" spans="1:10" x14ac:dyDescent="0.25">
      <c r="A197" s="98">
        <v>312</v>
      </c>
      <c r="B197" s="16"/>
      <c r="C197" s="16"/>
      <c r="D197" s="92" t="s">
        <v>138</v>
      </c>
      <c r="E197" s="93"/>
      <c r="F197" s="94">
        <v>200</v>
      </c>
      <c r="G197" s="94">
        <f>G198+G199</f>
        <v>415</v>
      </c>
      <c r="H197" s="94">
        <v>100</v>
      </c>
      <c r="I197" s="97">
        <f>H197/G197*100</f>
        <v>24.096385542168676</v>
      </c>
      <c r="J197" s="95">
        <f>H197/F197*100</f>
        <v>50</v>
      </c>
    </row>
    <row r="198" spans="1:10" x14ac:dyDescent="0.25">
      <c r="A198" s="99">
        <v>3121</v>
      </c>
      <c r="B198" s="16">
        <v>110</v>
      </c>
      <c r="C198" s="16"/>
      <c r="D198" s="93" t="s">
        <v>174</v>
      </c>
      <c r="E198" s="93"/>
      <c r="F198" s="97">
        <v>200</v>
      </c>
      <c r="G198" s="97">
        <v>415</v>
      </c>
      <c r="H198" s="97">
        <v>100</v>
      </c>
      <c r="I198" s="97">
        <f>H198/G198*100</f>
        <v>24.096385542168676</v>
      </c>
      <c r="J198" s="95">
        <v>0</v>
      </c>
    </row>
    <row r="199" spans="1:10" x14ac:dyDescent="0.25">
      <c r="A199" s="16">
        <v>3121</v>
      </c>
      <c r="B199" s="16">
        <v>54</v>
      </c>
      <c r="C199" s="16"/>
      <c r="D199" s="93" t="s">
        <v>174</v>
      </c>
      <c r="E199" s="93"/>
      <c r="F199" s="97">
        <v>0</v>
      </c>
      <c r="G199" s="97">
        <v>0</v>
      </c>
      <c r="H199" s="97">
        <v>0</v>
      </c>
      <c r="I199" s="97">
        <v>0</v>
      </c>
      <c r="J199" s="95">
        <v>0</v>
      </c>
    </row>
    <row r="200" spans="1:10" x14ac:dyDescent="0.25">
      <c r="A200" s="98">
        <v>313</v>
      </c>
      <c r="B200" s="16"/>
      <c r="C200" s="16"/>
      <c r="D200" s="92" t="s">
        <v>154</v>
      </c>
      <c r="E200" s="93"/>
      <c r="F200" s="94">
        <f>F201+F202+F203+F205</f>
        <v>1327.5900000000001</v>
      </c>
      <c r="G200" s="94">
        <f>G201+G202+G203+G204+G205</f>
        <v>1179.18</v>
      </c>
      <c r="H200" s="94">
        <f>H201+H202+H203+H204+H205</f>
        <v>884.61</v>
      </c>
      <c r="I200" s="97">
        <f>H200/G200*100</f>
        <v>75.019081056327281</v>
      </c>
      <c r="J200" s="95">
        <f t="shared" si="7"/>
        <v>66.632770659616298</v>
      </c>
    </row>
    <row r="201" spans="1:10" x14ac:dyDescent="0.25">
      <c r="A201" s="16">
        <v>3132</v>
      </c>
      <c r="B201" s="16">
        <v>51</v>
      </c>
      <c r="C201" s="16"/>
      <c r="D201" s="93" t="s">
        <v>155</v>
      </c>
      <c r="E201" s="93"/>
      <c r="F201" s="97">
        <v>0</v>
      </c>
      <c r="G201" s="97">
        <v>0</v>
      </c>
      <c r="H201" s="97">
        <v>0</v>
      </c>
      <c r="I201" s="97">
        <v>0</v>
      </c>
      <c r="J201" s="95">
        <v>0</v>
      </c>
    </row>
    <row r="202" spans="1:10" x14ac:dyDescent="0.25">
      <c r="A202" s="16">
        <v>3132</v>
      </c>
      <c r="B202" s="16">
        <v>54</v>
      </c>
      <c r="C202" s="16"/>
      <c r="D202" s="93" t="s">
        <v>155</v>
      </c>
      <c r="E202" s="93"/>
      <c r="F202" s="97">
        <v>0</v>
      </c>
      <c r="G202" s="97">
        <v>0</v>
      </c>
      <c r="H202" s="97">
        <v>0</v>
      </c>
      <c r="I202" s="97">
        <v>0</v>
      </c>
      <c r="J202" s="95">
        <v>0</v>
      </c>
    </row>
    <row r="203" spans="1:10" x14ac:dyDescent="0.25">
      <c r="A203" s="16">
        <v>3132</v>
      </c>
      <c r="B203" s="16">
        <v>110</v>
      </c>
      <c r="C203" s="16"/>
      <c r="D203" s="93" t="s">
        <v>155</v>
      </c>
      <c r="E203" s="93"/>
      <c r="F203" s="97">
        <v>454.4</v>
      </c>
      <c r="G203" s="97">
        <v>152.46</v>
      </c>
      <c r="H203" s="97">
        <v>152.46</v>
      </c>
      <c r="I203" s="97">
        <f t="shared" ref="I203:I211" si="10">H203/G203*100</f>
        <v>100</v>
      </c>
      <c r="J203" s="95">
        <f t="shared" si="7"/>
        <v>33.551936619718312</v>
      </c>
    </row>
    <row r="204" spans="1:10" x14ac:dyDescent="0.25">
      <c r="A204" s="16">
        <v>3132</v>
      </c>
      <c r="B204" s="16">
        <v>19</v>
      </c>
      <c r="C204" s="16"/>
      <c r="D204" s="93" t="s">
        <v>155</v>
      </c>
      <c r="E204" s="93"/>
      <c r="F204" s="97">
        <v>0</v>
      </c>
      <c r="G204" s="97">
        <v>145.53</v>
      </c>
      <c r="H204" s="97">
        <v>0</v>
      </c>
      <c r="I204" s="97">
        <f t="shared" si="10"/>
        <v>0</v>
      </c>
      <c r="J204" s="95">
        <v>0</v>
      </c>
    </row>
    <row r="205" spans="1:10" x14ac:dyDescent="0.25">
      <c r="A205" s="16">
        <v>3132</v>
      </c>
      <c r="B205" s="16">
        <v>12</v>
      </c>
      <c r="C205" s="16"/>
      <c r="D205" s="93" t="s">
        <v>155</v>
      </c>
      <c r="E205" s="93"/>
      <c r="F205" s="97">
        <v>873.19</v>
      </c>
      <c r="G205" s="97">
        <v>881.19</v>
      </c>
      <c r="H205" s="97">
        <v>732.15</v>
      </c>
      <c r="I205" s="97">
        <f t="shared" si="10"/>
        <v>83.086508017567155</v>
      </c>
      <c r="J205" s="95">
        <v>0</v>
      </c>
    </row>
    <row r="206" spans="1:10" x14ac:dyDescent="0.25">
      <c r="A206" s="98">
        <v>32</v>
      </c>
      <c r="B206" s="16"/>
      <c r="C206" s="16"/>
      <c r="D206" s="92" t="s">
        <v>9</v>
      </c>
      <c r="E206" s="93"/>
      <c r="F206" s="94">
        <v>770.08</v>
      </c>
      <c r="G206" s="94">
        <v>584.28</v>
      </c>
      <c r="H206" s="94">
        <v>448.38</v>
      </c>
      <c r="I206" s="97">
        <f t="shared" si="10"/>
        <v>76.740603820086264</v>
      </c>
      <c r="J206" s="95">
        <f t="shared" si="7"/>
        <v>58.225119468107202</v>
      </c>
    </row>
    <row r="207" spans="1:10" x14ac:dyDescent="0.25">
      <c r="A207" s="98">
        <v>321</v>
      </c>
      <c r="B207" s="16"/>
      <c r="C207" s="16"/>
      <c r="D207" s="92" t="s">
        <v>108</v>
      </c>
      <c r="E207" s="93"/>
      <c r="F207" s="94">
        <v>770.08</v>
      </c>
      <c r="G207" s="94">
        <v>584.28</v>
      </c>
      <c r="H207" s="94">
        <v>448.38</v>
      </c>
      <c r="I207" s="97">
        <f t="shared" si="10"/>
        <v>76.740603820086264</v>
      </c>
      <c r="J207" s="95">
        <f t="shared" si="7"/>
        <v>58.225119468107202</v>
      </c>
    </row>
    <row r="208" spans="1:10" x14ac:dyDescent="0.25">
      <c r="A208" s="16">
        <v>3212</v>
      </c>
      <c r="B208" s="16">
        <v>110</v>
      </c>
      <c r="C208" s="16"/>
      <c r="D208" s="93" t="s">
        <v>175</v>
      </c>
      <c r="E208" s="93"/>
      <c r="F208" s="97">
        <v>770.08</v>
      </c>
      <c r="G208" s="97">
        <v>584.28</v>
      </c>
      <c r="H208" s="97">
        <v>448.38</v>
      </c>
      <c r="I208" s="97">
        <f t="shared" si="10"/>
        <v>76.740603820086264</v>
      </c>
      <c r="J208" s="95">
        <f t="shared" si="7"/>
        <v>58.225119468107202</v>
      </c>
    </row>
    <row r="209" spans="1:10" ht="21.6" customHeight="1" x14ac:dyDescent="0.25">
      <c r="A209" s="101"/>
      <c r="B209" s="101"/>
      <c r="C209" s="185" t="s">
        <v>176</v>
      </c>
      <c r="D209" s="186"/>
      <c r="E209" s="102"/>
      <c r="F209" s="103">
        <v>0</v>
      </c>
      <c r="G209" s="103">
        <v>2250</v>
      </c>
      <c r="H209" s="103">
        <v>0</v>
      </c>
      <c r="I209" s="104">
        <f t="shared" si="10"/>
        <v>0</v>
      </c>
      <c r="J209" s="105">
        <v>0</v>
      </c>
    </row>
    <row r="210" spans="1:10" x14ac:dyDescent="0.25">
      <c r="A210" s="98">
        <v>3</v>
      </c>
      <c r="B210" s="16"/>
      <c r="C210" s="16"/>
      <c r="D210" s="92" t="s">
        <v>3</v>
      </c>
      <c r="E210" s="93"/>
      <c r="F210" s="94">
        <v>0</v>
      </c>
      <c r="G210" s="94">
        <v>2250</v>
      </c>
      <c r="H210" s="94">
        <v>0</v>
      </c>
      <c r="I210" s="97">
        <f t="shared" si="10"/>
        <v>0</v>
      </c>
      <c r="J210" s="95">
        <v>0</v>
      </c>
    </row>
    <row r="211" spans="1:10" x14ac:dyDescent="0.25">
      <c r="A211" s="98">
        <v>32</v>
      </c>
      <c r="B211" s="16"/>
      <c r="C211" s="16"/>
      <c r="D211" s="92" t="s">
        <v>9</v>
      </c>
      <c r="E211" s="93"/>
      <c r="F211" s="94">
        <v>0</v>
      </c>
      <c r="G211" s="94">
        <f>G212+G214+G216</f>
        <v>2250</v>
      </c>
      <c r="H211" s="94">
        <v>0</v>
      </c>
      <c r="I211" s="97">
        <f t="shared" si="10"/>
        <v>0</v>
      </c>
      <c r="J211" s="95">
        <v>0</v>
      </c>
    </row>
    <row r="212" spans="1:10" x14ac:dyDescent="0.25">
      <c r="A212" s="98">
        <v>324</v>
      </c>
      <c r="B212" s="16"/>
      <c r="C212" s="16"/>
      <c r="D212" s="92" t="s">
        <v>177</v>
      </c>
      <c r="E212" s="93"/>
      <c r="F212" s="94">
        <v>0</v>
      </c>
      <c r="G212" s="94">
        <v>0</v>
      </c>
      <c r="H212" s="94">
        <v>0</v>
      </c>
      <c r="I212" s="97">
        <v>0</v>
      </c>
      <c r="J212" s="95">
        <v>0</v>
      </c>
    </row>
    <row r="213" spans="1:10" x14ac:dyDescent="0.25">
      <c r="A213" s="16">
        <v>3241</v>
      </c>
      <c r="B213" s="16">
        <v>54</v>
      </c>
      <c r="C213" s="16"/>
      <c r="D213" s="93" t="s">
        <v>177</v>
      </c>
      <c r="E213" s="93"/>
      <c r="F213" s="97">
        <v>0</v>
      </c>
      <c r="G213" s="97">
        <v>0</v>
      </c>
      <c r="H213" s="97">
        <v>0</v>
      </c>
      <c r="I213" s="97">
        <v>0</v>
      </c>
      <c r="J213" s="95">
        <v>0</v>
      </c>
    </row>
    <row r="214" spans="1:10" x14ac:dyDescent="0.25">
      <c r="A214" s="98">
        <v>321</v>
      </c>
      <c r="B214" s="16"/>
      <c r="C214" s="16"/>
      <c r="D214" s="92" t="s">
        <v>108</v>
      </c>
      <c r="E214" s="93"/>
      <c r="F214" s="94">
        <v>0</v>
      </c>
      <c r="G214" s="94">
        <v>1350</v>
      </c>
      <c r="H214" s="94">
        <v>0</v>
      </c>
      <c r="I214" s="97">
        <f>H214/G214*100</f>
        <v>0</v>
      </c>
      <c r="J214" s="95">
        <v>0</v>
      </c>
    </row>
    <row r="215" spans="1:10" x14ac:dyDescent="0.25">
      <c r="A215" s="16">
        <v>3211</v>
      </c>
      <c r="B215" s="16">
        <v>54</v>
      </c>
      <c r="C215" s="16"/>
      <c r="D215" s="93" t="s">
        <v>14</v>
      </c>
      <c r="E215" s="93"/>
      <c r="F215" s="97">
        <v>0</v>
      </c>
      <c r="G215" s="97">
        <v>1350</v>
      </c>
      <c r="H215" s="97">
        <v>0</v>
      </c>
      <c r="I215" s="97">
        <f>H215/G215*100</f>
        <v>0</v>
      </c>
      <c r="J215" s="95">
        <v>0</v>
      </c>
    </row>
    <row r="216" spans="1:10" x14ac:dyDescent="0.25">
      <c r="A216" s="98">
        <v>323</v>
      </c>
      <c r="B216" s="16"/>
      <c r="C216" s="16"/>
      <c r="D216" s="92" t="s">
        <v>68</v>
      </c>
      <c r="E216" s="93"/>
      <c r="F216" s="94">
        <f>F217+F218</f>
        <v>0</v>
      </c>
      <c r="G216" s="94">
        <v>900</v>
      </c>
      <c r="H216" s="94">
        <v>0</v>
      </c>
      <c r="I216" s="97">
        <f>H216/G216*100</f>
        <v>0</v>
      </c>
      <c r="J216" s="95">
        <v>0</v>
      </c>
    </row>
    <row r="217" spans="1:10" x14ac:dyDescent="0.25">
      <c r="A217" s="16">
        <v>3235</v>
      </c>
      <c r="B217" s="16">
        <v>54</v>
      </c>
      <c r="C217" s="16"/>
      <c r="D217" s="93" t="s">
        <v>72</v>
      </c>
      <c r="E217" s="93"/>
      <c r="F217" s="97">
        <v>0</v>
      </c>
      <c r="G217" s="97">
        <v>900</v>
      </c>
      <c r="H217" s="97">
        <v>0</v>
      </c>
      <c r="I217" s="97">
        <f>H217/G217*100</f>
        <v>0</v>
      </c>
      <c r="J217" s="95">
        <v>0</v>
      </c>
    </row>
    <row r="218" spans="1:10" x14ac:dyDescent="0.25">
      <c r="A218" s="16">
        <v>3239</v>
      </c>
      <c r="B218" s="16">
        <v>54</v>
      </c>
      <c r="C218" s="16"/>
      <c r="D218" s="93" t="s">
        <v>83</v>
      </c>
      <c r="E218" s="93"/>
      <c r="F218" s="97">
        <v>0</v>
      </c>
      <c r="G218" s="97">
        <v>0</v>
      </c>
      <c r="H218" s="97">
        <v>0</v>
      </c>
      <c r="I218" s="97">
        <v>0</v>
      </c>
      <c r="J218" s="95">
        <v>0</v>
      </c>
    </row>
  </sheetData>
  <mergeCells count="22">
    <mergeCell ref="C188:D188"/>
    <mergeCell ref="C209:D209"/>
    <mergeCell ref="D184:J184"/>
    <mergeCell ref="D187:J187"/>
    <mergeCell ref="C153:D153"/>
    <mergeCell ref="C162:D162"/>
    <mergeCell ref="C168:D168"/>
    <mergeCell ref="C173:D173"/>
    <mergeCell ref="C178:D178"/>
    <mergeCell ref="C183:D183"/>
    <mergeCell ref="C145:D145"/>
    <mergeCell ref="D1:I1"/>
    <mergeCell ref="C2:D2"/>
    <mergeCell ref="C5:J5"/>
    <mergeCell ref="C42:D42"/>
    <mergeCell ref="C47:D47"/>
    <mergeCell ref="C61:D61"/>
    <mergeCell ref="C76:D76"/>
    <mergeCell ref="C85:D85"/>
    <mergeCell ref="C92:D92"/>
    <mergeCell ref="C134:D134"/>
    <mergeCell ref="C140:D140"/>
  </mergeCells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Rashodi i prihodi prema izvoru</vt:lpstr>
      <vt:lpstr>Rashodi prema funkcijskoj k 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Marijana Šimičević</cp:lastModifiedBy>
  <cp:lastPrinted>2025-08-06T07:19:37Z</cp:lastPrinted>
  <dcterms:created xsi:type="dcterms:W3CDTF">2022-08-12T12:51:27Z</dcterms:created>
  <dcterms:modified xsi:type="dcterms:W3CDTF">2025-08-06T07:19:50Z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proračuna JLP(R)S.xlsx</vt:lpwstr>
  </property>
</Properties>
</file>