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OneDrive - CARNET\Desktop\Marijana 2026\"/>
    </mc:Choice>
  </mc:AlternateContent>
  <xr:revisionPtr revIDLastSave="0" documentId="13_ncr:1_{37C3BE28-35FE-4E7D-B45B-4AB1F472D44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Posebni dio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8" l="1"/>
  <c r="F29" i="8"/>
  <c r="J9" i="1"/>
  <c r="K39" i="3"/>
  <c r="K45" i="3"/>
  <c r="J45" i="3"/>
  <c r="K52" i="3"/>
  <c r="J52" i="3"/>
  <c r="K63" i="3"/>
  <c r="J63" i="3"/>
  <c r="K11" i="3"/>
  <c r="J11" i="3"/>
  <c r="K27" i="3"/>
  <c r="K26" i="3"/>
  <c r="J27" i="3"/>
  <c r="J26" i="3"/>
  <c r="K23" i="3"/>
  <c r="J23" i="3"/>
  <c r="K16" i="3"/>
  <c r="J16" i="3"/>
  <c r="K15" i="3"/>
  <c r="J15" i="3"/>
  <c r="I12" i="3"/>
  <c r="I28" i="3"/>
  <c r="I25" i="3"/>
  <c r="I26" i="3"/>
  <c r="I22" i="3"/>
  <c r="I23" i="3"/>
  <c r="I19" i="3"/>
  <c r="I20" i="3"/>
  <c r="I13" i="3"/>
  <c r="I15" i="3"/>
  <c r="G45" i="8"/>
  <c r="E36" i="8"/>
  <c r="E38" i="8"/>
  <c r="G24" i="8" l="1"/>
  <c r="G23" i="8"/>
  <c r="E6" i="11"/>
  <c r="E7" i="11"/>
  <c r="H200" i="12"/>
  <c r="H201" i="12"/>
  <c r="H219" i="12"/>
  <c r="H220" i="12"/>
  <c r="H190" i="12"/>
  <c r="H191" i="12"/>
  <c r="H192" i="12"/>
  <c r="H193" i="12"/>
  <c r="H185" i="12"/>
  <c r="H186" i="12"/>
  <c r="H187" i="12"/>
  <c r="H188" i="12"/>
  <c r="H109" i="12"/>
  <c r="H115" i="12"/>
  <c r="H116" i="12"/>
  <c r="H123" i="12"/>
  <c r="H130" i="12"/>
  <c r="H141" i="12"/>
  <c r="H136" i="12" s="1"/>
  <c r="H135" i="12" s="1"/>
  <c r="H79" i="12"/>
  <c r="H80" i="12"/>
  <c r="H82" i="12"/>
  <c r="H84" i="12"/>
  <c r="H86" i="12"/>
  <c r="H64" i="12"/>
  <c r="H65" i="12"/>
  <c r="H67" i="12"/>
  <c r="H69" i="12"/>
  <c r="H71" i="12"/>
  <c r="H74" i="12"/>
  <c r="H76" i="12"/>
  <c r="H42" i="12"/>
  <c r="H43" i="12"/>
  <c r="G200" i="12"/>
  <c r="G201" i="12"/>
  <c r="G227" i="12"/>
  <c r="G228" i="12"/>
  <c r="G229" i="12"/>
  <c r="G233" i="12"/>
  <c r="G235" i="12"/>
  <c r="G238" i="12"/>
  <c r="G219" i="12"/>
  <c r="G220" i="12"/>
  <c r="G190" i="12"/>
  <c r="G191" i="12"/>
  <c r="G192" i="12"/>
  <c r="G193" i="12"/>
  <c r="G185" i="12"/>
  <c r="G186" i="12"/>
  <c r="G187" i="12"/>
  <c r="G174" i="12"/>
  <c r="G175" i="12"/>
  <c r="G176" i="12"/>
  <c r="G109" i="12"/>
  <c r="G79" i="12"/>
  <c r="G80" i="12"/>
  <c r="G82" i="12"/>
  <c r="G84" i="12"/>
  <c r="G86" i="12"/>
  <c r="G64" i="12"/>
  <c r="G67" i="12"/>
  <c r="G69" i="12"/>
  <c r="G71" i="12"/>
  <c r="G74" i="12"/>
  <c r="G76" i="12"/>
  <c r="G51" i="12"/>
  <c r="G53" i="12"/>
  <c r="G42" i="12"/>
  <c r="G43" i="12"/>
  <c r="D6" i="11"/>
  <c r="D7" i="11"/>
  <c r="D27" i="8"/>
  <c r="D36" i="8"/>
  <c r="H12" i="3"/>
  <c r="H13" i="3"/>
  <c r="G12" i="3"/>
  <c r="G17" i="3"/>
  <c r="H17" i="3"/>
  <c r="H15" i="3"/>
  <c r="H23" i="3"/>
  <c r="H22" i="3" s="1"/>
  <c r="H30" i="3"/>
  <c r="H29" i="3" s="1"/>
  <c r="H28" i="3" s="1"/>
  <c r="H26" i="3"/>
  <c r="H25" i="3" s="1"/>
  <c r="F200" i="12"/>
  <c r="F228" i="12"/>
  <c r="F229" i="12"/>
  <c r="F230" i="12"/>
  <c r="F231" i="12"/>
  <c r="F233" i="12"/>
  <c r="F235" i="12"/>
  <c r="F201" i="12"/>
  <c r="F202" i="12"/>
  <c r="F203" i="12"/>
  <c r="F219" i="12"/>
  <c r="F220" i="12"/>
  <c r="F213" i="12"/>
  <c r="F210" i="12"/>
  <c r="F204" i="12"/>
  <c r="F103" i="12"/>
  <c r="F104" i="12"/>
  <c r="F115" i="12"/>
  <c r="F195" i="12"/>
  <c r="F196" i="12"/>
  <c r="F197" i="12"/>
  <c r="F198" i="12"/>
  <c r="F190" i="12"/>
  <c r="F191" i="12"/>
  <c r="F192" i="12"/>
  <c r="F193" i="12"/>
  <c r="F185" i="12"/>
  <c r="F186" i="12"/>
  <c r="F187" i="12"/>
  <c r="F188" i="12"/>
  <c r="F174" i="12"/>
  <c r="F175" i="12"/>
  <c r="F176" i="12"/>
  <c r="F177" i="12"/>
  <c r="F165" i="12"/>
  <c r="F166" i="12"/>
  <c r="F167" i="12"/>
  <c r="F170" i="12"/>
  <c r="F172" i="12"/>
  <c r="F157" i="12"/>
  <c r="F158" i="12"/>
  <c r="F159" i="12"/>
  <c r="F160" i="12"/>
  <c r="F146" i="12"/>
  <c r="F147" i="12"/>
  <c r="F148" i="12"/>
  <c r="F149" i="12"/>
  <c r="F135" i="12"/>
  <c r="F136" i="12"/>
  <c r="F141" i="12"/>
  <c r="F137" i="12"/>
  <c r="F130" i="12"/>
  <c r="F123" i="12"/>
  <c r="F116" i="12"/>
  <c r="F111" i="12"/>
  <c r="F105" i="12"/>
  <c r="F109" i="12"/>
  <c r="F106" i="12"/>
  <c r="F88" i="12"/>
  <c r="F89" i="12"/>
  <c r="F90" i="12"/>
  <c r="F91" i="12"/>
  <c r="F93" i="12"/>
  <c r="F79" i="12"/>
  <c r="F80" i="12"/>
  <c r="F81" i="12"/>
  <c r="F82" i="12"/>
  <c r="F84" i="12"/>
  <c r="F86" i="12"/>
  <c r="F64" i="12"/>
  <c r="F65" i="12"/>
  <c r="F66" i="12"/>
  <c r="F67" i="12"/>
  <c r="F69" i="12"/>
  <c r="F71" i="12"/>
  <c r="F73" i="12"/>
  <c r="F74" i="12"/>
  <c r="F76" i="12"/>
  <c r="F59" i="12"/>
  <c r="F60" i="12"/>
  <c r="F61" i="12"/>
  <c r="F51" i="12"/>
  <c r="F52" i="12"/>
  <c r="F53" i="12"/>
  <c r="F55" i="12"/>
  <c r="F42" i="12"/>
  <c r="F43" i="12"/>
  <c r="F38" i="12"/>
  <c r="F35" i="12"/>
  <c r="F29" i="12"/>
  <c r="F19" i="12"/>
  <c r="F12" i="12"/>
  <c r="F8" i="12"/>
  <c r="C6" i="11"/>
  <c r="C7" i="11"/>
  <c r="C8" i="11"/>
  <c r="C38" i="8"/>
  <c r="C36" i="8"/>
  <c r="C17" i="8"/>
  <c r="G15" i="3"/>
  <c r="G20" i="3"/>
  <c r="G19" i="3" s="1"/>
  <c r="G23" i="3"/>
  <c r="G22" i="3" s="1"/>
  <c r="G26" i="3"/>
  <c r="G25" i="3" s="1"/>
  <c r="K12" i="1"/>
  <c r="I9" i="1"/>
  <c r="I13" i="1"/>
  <c r="I63" i="3"/>
  <c r="I52" i="3"/>
  <c r="I45" i="3"/>
  <c r="I41" i="3"/>
  <c r="I16" i="1" l="1"/>
  <c r="G11" i="3"/>
  <c r="I40" i="3"/>
  <c r="K28" i="3"/>
  <c r="G13" i="8"/>
  <c r="E28" i="8"/>
  <c r="E7" i="8"/>
  <c r="E8" i="11" l="1"/>
  <c r="I227" i="12"/>
  <c r="H204" i="12"/>
  <c r="H213" i="12"/>
  <c r="I150" i="12"/>
  <c r="I129" i="12"/>
  <c r="I127" i="12"/>
  <c r="I117" i="12"/>
  <c r="H111" i="12"/>
  <c r="J111" i="12" s="1"/>
  <c r="J116" i="12"/>
  <c r="I122" i="12"/>
  <c r="H55" i="12"/>
  <c r="J52" i="12" s="1"/>
  <c r="H8" i="12"/>
  <c r="H12" i="12"/>
  <c r="J12" i="12" s="1"/>
  <c r="H19" i="12"/>
  <c r="J19" i="12" s="1"/>
  <c r="H29" i="12"/>
  <c r="J29" i="12" s="1"/>
  <c r="H35" i="12"/>
  <c r="H38" i="12"/>
  <c r="J38" i="12" s="1"/>
  <c r="G230" i="12"/>
  <c r="G213" i="12"/>
  <c r="G106" i="12"/>
  <c r="G111" i="12"/>
  <c r="G116" i="12"/>
  <c r="G123" i="12"/>
  <c r="G130" i="12"/>
  <c r="G137" i="12"/>
  <c r="F96" i="12"/>
  <c r="G55" i="12"/>
  <c r="G8" i="12"/>
  <c r="G12" i="12"/>
  <c r="G19" i="12"/>
  <c r="G29" i="12"/>
  <c r="G35" i="12"/>
  <c r="G38" i="12"/>
  <c r="D8" i="11"/>
  <c r="D28" i="8"/>
  <c r="D7" i="8"/>
  <c r="H63" i="3"/>
  <c r="H40" i="3" s="1"/>
  <c r="H36" i="3" s="1"/>
  <c r="H35" i="3" s="1"/>
  <c r="H52" i="3"/>
  <c r="H45" i="3"/>
  <c r="H41" i="3"/>
  <c r="K41" i="3" s="1"/>
  <c r="G63" i="3"/>
  <c r="G52" i="3"/>
  <c r="G45" i="3"/>
  <c r="G41" i="3"/>
  <c r="J41" i="3" s="1"/>
  <c r="I11" i="3"/>
  <c r="H11" i="3"/>
  <c r="H13" i="1"/>
  <c r="H9" i="1"/>
  <c r="F7" i="12"/>
  <c r="F6" i="12" s="1"/>
  <c r="J27" i="12"/>
  <c r="J9" i="12"/>
  <c r="J10" i="12"/>
  <c r="J11" i="12"/>
  <c r="J13" i="12"/>
  <c r="J15" i="12"/>
  <c r="J16" i="12"/>
  <c r="J20" i="12"/>
  <c r="J21" i="12"/>
  <c r="J23" i="12"/>
  <c r="J24" i="12"/>
  <c r="J25" i="12"/>
  <c r="J30" i="12"/>
  <c r="J32" i="12"/>
  <c r="J42" i="12"/>
  <c r="J43" i="12"/>
  <c r="J44" i="12"/>
  <c r="J51" i="12"/>
  <c r="J64" i="12"/>
  <c r="J65" i="12"/>
  <c r="J67" i="12"/>
  <c r="J68" i="12"/>
  <c r="J69" i="12"/>
  <c r="J70" i="12"/>
  <c r="J71" i="12"/>
  <c r="J72" i="12"/>
  <c r="J74" i="12"/>
  <c r="J75" i="12"/>
  <c r="J76" i="12"/>
  <c r="J77" i="12"/>
  <c r="J79" i="12"/>
  <c r="J80" i="12"/>
  <c r="J84" i="12"/>
  <c r="J85" i="12"/>
  <c r="J86" i="12"/>
  <c r="J87" i="12"/>
  <c r="J107" i="12"/>
  <c r="J109" i="12"/>
  <c r="J110" i="12"/>
  <c r="J112" i="12"/>
  <c r="J113" i="12"/>
  <c r="J119" i="12"/>
  <c r="J134" i="12"/>
  <c r="J146" i="12"/>
  <c r="J147" i="12"/>
  <c r="J148" i="12"/>
  <c r="J149" i="12"/>
  <c r="J185" i="12"/>
  <c r="J186" i="12"/>
  <c r="J187" i="12"/>
  <c r="J188" i="12"/>
  <c r="J189" i="12"/>
  <c r="J190" i="12"/>
  <c r="J191" i="12"/>
  <c r="J192" i="12"/>
  <c r="J193" i="12"/>
  <c r="J194" i="12"/>
  <c r="J201" i="12"/>
  <c r="J206" i="12"/>
  <c r="J216" i="12"/>
  <c r="J219" i="12"/>
  <c r="J220" i="12"/>
  <c r="J221" i="12"/>
  <c r="F78" i="12"/>
  <c r="I236" i="12"/>
  <c r="I234" i="12"/>
  <c r="I233" i="12"/>
  <c r="I229" i="12"/>
  <c r="I228" i="12"/>
  <c r="I221" i="12"/>
  <c r="I220" i="12"/>
  <c r="I219" i="12"/>
  <c r="I216" i="12"/>
  <c r="I214" i="12"/>
  <c r="I211" i="12"/>
  <c r="I206" i="12"/>
  <c r="I205" i="12"/>
  <c r="I201" i="12"/>
  <c r="I194" i="12"/>
  <c r="I193" i="12"/>
  <c r="I192" i="12"/>
  <c r="I191" i="12"/>
  <c r="I190" i="12"/>
  <c r="I189" i="12"/>
  <c r="I188" i="12"/>
  <c r="I187" i="12"/>
  <c r="I186" i="12"/>
  <c r="I185" i="12"/>
  <c r="I178" i="12"/>
  <c r="I176" i="12"/>
  <c r="I175" i="12"/>
  <c r="I174" i="12"/>
  <c r="I148" i="12"/>
  <c r="I147" i="12"/>
  <c r="I146" i="12"/>
  <c r="I145" i="12"/>
  <c r="I142" i="12"/>
  <c r="I140" i="12"/>
  <c r="I139" i="12"/>
  <c r="I138" i="12"/>
  <c r="I134" i="12"/>
  <c r="I133" i="12"/>
  <c r="I132" i="12"/>
  <c r="I128" i="12"/>
  <c r="I126" i="12"/>
  <c r="I121" i="12"/>
  <c r="I119" i="12"/>
  <c r="I118" i="12"/>
  <c r="I113" i="12"/>
  <c r="I112" i="12"/>
  <c r="I110" i="12"/>
  <c r="I109" i="12"/>
  <c r="I107" i="12"/>
  <c r="I87" i="12"/>
  <c r="I86" i="12"/>
  <c r="I85" i="12"/>
  <c r="I84" i="12"/>
  <c r="I83" i="12"/>
  <c r="I82" i="12"/>
  <c r="I80" i="12"/>
  <c r="I79" i="12"/>
  <c r="I77" i="12"/>
  <c r="I76" i="12"/>
  <c r="I75" i="12"/>
  <c r="I74" i="12"/>
  <c r="I72" i="12"/>
  <c r="I71" i="12"/>
  <c r="I70" i="12"/>
  <c r="I69" i="12"/>
  <c r="I68" i="12"/>
  <c r="I67" i="12"/>
  <c r="I64" i="12"/>
  <c r="I44" i="12"/>
  <c r="I43" i="12"/>
  <c r="I42" i="12"/>
  <c r="I32" i="12"/>
  <c r="I30" i="12"/>
  <c r="I27" i="12"/>
  <c r="I25" i="12"/>
  <c r="I24" i="12"/>
  <c r="I23" i="12"/>
  <c r="I21" i="12"/>
  <c r="I20" i="12"/>
  <c r="I9" i="12"/>
  <c r="I16" i="12"/>
  <c r="I15" i="12"/>
  <c r="I13" i="12"/>
  <c r="I11" i="12"/>
  <c r="I10" i="12"/>
  <c r="H210" i="12"/>
  <c r="H137" i="12"/>
  <c r="H106" i="12"/>
  <c r="H105" i="12" s="1"/>
  <c r="H81" i="12"/>
  <c r="J81" i="12" s="1"/>
  <c r="H73" i="12"/>
  <c r="J50" i="12"/>
  <c r="G210" i="12"/>
  <c r="G204" i="12"/>
  <c r="G177" i="12"/>
  <c r="G160" i="12"/>
  <c r="G149" i="12"/>
  <c r="I149" i="12" s="1"/>
  <c r="G141" i="12"/>
  <c r="G81" i="12"/>
  <c r="G66" i="12"/>
  <c r="G73" i="12"/>
  <c r="G50" i="12"/>
  <c r="F6" i="11"/>
  <c r="H203" i="12" l="1"/>
  <c r="H202" i="12" s="1"/>
  <c r="H104" i="12"/>
  <c r="H103" i="12" s="1"/>
  <c r="H78" i="12" s="1"/>
  <c r="H7" i="12"/>
  <c r="H6" i="12" s="1"/>
  <c r="J6" i="12" s="1"/>
  <c r="G40" i="3"/>
  <c r="J55" i="12"/>
  <c r="G203" i="12"/>
  <c r="G202" i="12" s="1"/>
  <c r="G136" i="12"/>
  <c r="G135" i="12" s="1"/>
  <c r="I135" i="12" s="1"/>
  <c r="G105" i="12"/>
  <c r="I200" i="12"/>
  <c r="J200" i="12"/>
  <c r="G115" i="12"/>
  <c r="G52" i="12"/>
  <c r="G7" i="12"/>
  <c r="G6" i="12" s="1"/>
  <c r="I19" i="12"/>
  <c r="I130" i="12"/>
  <c r="I105" i="12"/>
  <c r="I235" i="12"/>
  <c r="I73" i="12"/>
  <c r="I177" i="12"/>
  <c r="I204" i="12"/>
  <c r="I106" i="12"/>
  <c r="I210" i="12"/>
  <c r="I213" i="12"/>
  <c r="J213" i="12"/>
  <c r="I29" i="12"/>
  <c r="I123" i="12"/>
  <c r="I230" i="12"/>
  <c r="J8" i="12"/>
  <c r="I111" i="12"/>
  <c r="J130" i="12"/>
  <c r="I141" i="12"/>
  <c r="H66" i="12"/>
  <c r="J210" i="12"/>
  <c r="G65" i="12"/>
  <c r="I65" i="12" s="1"/>
  <c r="I81" i="12"/>
  <c r="I116" i="12"/>
  <c r="J123" i="12"/>
  <c r="J106" i="12"/>
  <c r="J73" i="12"/>
  <c r="J105" i="12"/>
  <c r="I12" i="12"/>
  <c r="I137" i="12"/>
  <c r="J204" i="12"/>
  <c r="I8" i="12"/>
  <c r="F42" i="8"/>
  <c r="F30" i="8"/>
  <c r="F37" i="8"/>
  <c r="F36" i="8"/>
  <c r="F16" i="8"/>
  <c r="F9" i="8"/>
  <c r="G13" i="1"/>
  <c r="G9" i="1"/>
  <c r="C28" i="8"/>
  <c r="G104" i="12" l="1"/>
  <c r="G103" i="12" s="1"/>
  <c r="G78" i="12" s="1"/>
  <c r="J103" i="12"/>
  <c r="J7" i="12"/>
  <c r="I136" i="12"/>
  <c r="I7" i="12"/>
  <c r="J104" i="12"/>
  <c r="J115" i="12"/>
  <c r="I115" i="12"/>
  <c r="I66" i="12"/>
  <c r="J66" i="12"/>
  <c r="J203" i="12"/>
  <c r="I203" i="12"/>
  <c r="I6" i="12"/>
  <c r="C27" i="8"/>
  <c r="E27" i="8"/>
  <c r="C7" i="8"/>
  <c r="I104" i="12" l="1"/>
  <c r="I103" i="12"/>
  <c r="I202" i="12"/>
  <c r="J202" i="12"/>
  <c r="F28" i="8"/>
  <c r="J60" i="3"/>
  <c r="K60" i="3"/>
  <c r="K64" i="3"/>
  <c r="K53" i="3"/>
  <c r="J46" i="3"/>
  <c r="K46" i="3"/>
  <c r="J47" i="3"/>
  <c r="K47" i="3"/>
  <c r="J48" i="3"/>
  <c r="K48" i="3"/>
  <c r="I78" i="12" l="1"/>
  <c r="J78" i="12"/>
  <c r="G7" i="11"/>
  <c r="G8" i="11"/>
  <c r="G9" i="11"/>
  <c r="G10" i="11"/>
  <c r="F7" i="11"/>
  <c r="F8" i="11"/>
  <c r="F9" i="11"/>
  <c r="F10" i="11"/>
  <c r="G6" i="11"/>
  <c r="G16" i="8"/>
  <c r="E15" i="8"/>
  <c r="D17" i="8"/>
  <c r="D15" i="8"/>
  <c r="D6" i="8" s="1"/>
  <c r="F21" i="8"/>
  <c r="C15" i="8"/>
  <c r="C6" i="8" s="1"/>
  <c r="E6" i="8" l="1"/>
  <c r="F15" i="8"/>
  <c r="G15" i="8"/>
  <c r="I36" i="3"/>
  <c r="I35" i="3" s="1"/>
  <c r="J42" i="3"/>
  <c r="K42" i="3"/>
  <c r="J43" i="3"/>
  <c r="K43" i="3"/>
  <c r="J44" i="3"/>
  <c r="K44" i="3"/>
  <c r="J49" i="3"/>
  <c r="K49" i="3"/>
  <c r="J53" i="3"/>
  <c r="J54" i="3"/>
  <c r="K54" i="3"/>
  <c r="J55" i="3"/>
  <c r="K55" i="3"/>
  <c r="J56" i="3"/>
  <c r="K56" i="3"/>
  <c r="J57" i="3"/>
  <c r="K57" i="3"/>
  <c r="J59" i="3"/>
  <c r="K59" i="3"/>
  <c r="J66" i="3"/>
  <c r="K66" i="3"/>
  <c r="J69" i="3"/>
  <c r="K69" i="3"/>
  <c r="J70" i="3"/>
  <c r="J73" i="3"/>
  <c r="K73" i="3"/>
  <c r="K74" i="3"/>
  <c r="J38" i="3"/>
  <c r="J39" i="3"/>
  <c r="K40" i="3" l="1"/>
  <c r="G36" i="3"/>
  <c r="G35" i="3" s="1"/>
  <c r="J35" i="3" l="1"/>
  <c r="J40" i="3"/>
  <c r="K37" i="3"/>
  <c r="K38" i="3"/>
  <c r="J12" i="3"/>
  <c r="J19" i="3"/>
  <c r="J22" i="3"/>
  <c r="J25" i="3"/>
  <c r="J37" i="3"/>
  <c r="K36" i="3"/>
  <c r="J36" i="3"/>
  <c r="K35" i="3"/>
  <c r="K12" i="3"/>
  <c r="K22" i="3"/>
  <c r="K25" i="3"/>
  <c r="G42" i="8" l="1"/>
  <c r="G41" i="8"/>
  <c r="F41" i="8"/>
  <c r="G40" i="8"/>
  <c r="F40" i="8"/>
  <c r="F39" i="8"/>
  <c r="F38" i="8"/>
  <c r="G37" i="8"/>
  <c r="G36" i="8"/>
  <c r="G34" i="8"/>
  <c r="F34" i="8"/>
  <c r="G29" i="8"/>
  <c r="G28" i="8"/>
  <c r="G27" i="8"/>
  <c r="F27" i="8"/>
  <c r="G7" i="8"/>
  <c r="G8" i="8"/>
  <c r="G19" i="8"/>
  <c r="G20" i="8"/>
  <c r="G21" i="8"/>
  <c r="G6" i="8"/>
  <c r="F7" i="8"/>
  <c r="F13" i="8"/>
  <c r="F17" i="8"/>
  <c r="F18" i="8"/>
  <c r="F19" i="8"/>
  <c r="F20" i="8"/>
  <c r="F6" i="8"/>
  <c r="K10" i="1"/>
  <c r="K13" i="1"/>
  <c r="K14" i="1"/>
  <c r="K15" i="1"/>
  <c r="K9" i="1"/>
  <c r="J10" i="1"/>
  <c r="J13" i="1"/>
  <c r="J14" i="1"/>
</calcChain>
</file>

<file path=xl/sharedStrings.xml><?xml version="1.0" encoding="utf-8"?>
<sst xmlns="http://schemas.openxmlformats.org/spreadsheetml/2006/main" count="433" uniqueCount="221">
  <si>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</si>
  <si>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</si>
  <si>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</si>
  <si>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</si>
  <si>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</si>
  <si>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</si>
  <si>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</si>
  <si>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UKUPNI RASHODI</t>
  </si>
  <si>
    <t>I. OPĆI DIO</t>
  </si>
  <si>
    <t>Materijalni rashodi</t>
  </si>
  <si>
    <t>INDEKS</t>
  </si>
  <si>
    <t xml:space="preserve">IZVJEŠTAJ O PRIHODIMA I RASHODIMA PREMA EKONOMSKOJ KLASIFIKACIJI </t>
  </si>
  <si>
    <t>Pomoći iz inozemstva i od subjekata unutar općeg proračuna</t>
  </si>
  <si>
    <t>Naknade troškova zaposlenima</t>
  </si>
  <si>
    <t>Službena putovanja</t>
  </si>
  <si>
    <t>31 Vlastiti prihodi</t>
  </si>
  <si>
    <t>3 Vlastiti prihodi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</si>
  <si>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</si>
  <si>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</si>
  <si>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</si>
  <si>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</si>
  <si>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</si>
  <si>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>IZVJEŠTAJ O RASHODIMA PREMA FUNKCIJSKOJ KLASIFIKACIJI</t>
  </si>
  <si>
    <t>INDEKS**</t>
  </si>
  <si>
    <t>UKUPNO PRIHODI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</si>
  <si>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</si>
  <si>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</si>
  <si>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</si>
  <si>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</si>
  <si>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</si>
  <si>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</si>
  <si>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</si>
  <si>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SAŽETAK  RAČUNA PRIHODA I RASHODA I  RAČUNA FINANCIRANJA</t>
  </si>
  <si>
    <t>PRENESENI VIŠAK/MANJAK IZ PRETHODNE GODINE</t>
  </si>
  <si>
    <t xml:space="preserve">RAČUN PRIHODA I RASHODA </t>
  </si>
  <si>
    <t>SAŽETAK RAČUNA FINANCIRANJA</t>
  </si>
  <si>
    <t>RAZLIKA - VIŠAK MANJAK</t>
  </si>
  <si>
    <t>SAŽETAK  RAČUNA PRIHODA I RASHODA I  RAČUNA FINANCIRANJA  može sadržavati i dodatne podatke.</t>
  </si>
  <si>
    <t>PRIJENOS VIŠKA/MANJKA U SLJEDEĆE RAZDOBLJE</t>
  </si>
  <si>
    <t>SAŽETAK RAČUNA PRIHODA I RASHODA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</si>
  <si>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</si>
  <si>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</si>
  <si>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5=4/2*100</t>
  </si>
  <si>
    <t>6=4/3*100</t>
  </si>
  <si>
    <t>19 Predfinanciranje iz ŽP</t>
  </si>
  <si>
    <t>4 Prihodi posebne namjene</t>
  </si>
  <si>
    <t>41 Prihodi posebne namjene</t>
  </si>
  <si>
    <t>42 Višak/manjak prihoda korisnici</t>
  </si>
  <si>
    <t>45 F.P. i dod.udio u por.na doh</t>
  </si>
  <si>
    <t>54 Pomoći iz inozemnstva</t>
  </si>
  <si>
    <t>61 Tekuće pomoći donacije</t>
  </si>
  <si>
    <t>0 Javnost</t>
  </si>
  <si>
    <t>09 Obrazovanje</t>
  </si>
  <si>
    <t>091 Predškolsko i osnovno obrazovanje</t>
  </si>
  <si>
    <t>096 Dodatne usluge u obrazovanju</t>
  </si>
  <si>
    <t>Prihodi iz nadležnog proračuna</t>
  </si>
  <si>
    <t>Prihodi od od admin. I upr. Pristojbi</t>
  </si>
  <si>
    <t>Stručno usavršavanje</t>
  </si>
  <si>
    <t>Ostale naknade troš.zaposlenima</t>
  </si>
  <si>
    <t>Rashodi za materijale i energiju</t>
  </si>
  <si>
    <t>Uredski mat. I ostali mat.rashodi</t>
  </si>
  <si>
    <t>Materijal i sirovine</t>
  </si>
  <si>
    <t>Energija</t>
  </si>
  <si>
    <t>Materijal i djel. Za tek i inv.održ</t>
  </si>
  <si>
    <t>Sitni inventar</t>
  </si>
  <si>
    <t>Službena odjeća i obuća</t>
  </si>
  <si>
    <t>Rashodi za usluge</t>
  </si>
  <si>
    <t>Usluge telefona, pošte i prijevoza</t>
  </si>
  <si>
    <t>Usluge tek.i inv.održ</t>
  </si>
  <si>
    <t>Komunalne usluge</t>
  </si>
  <si>
    <t>Zakupnine i najamnine</t>
  </si>
  <si>
    <t>Zdravs.i veter.usluge</t>
  </si>
  <si>
    <t>Intelektualne usluge</t>
  </si>
  <si>
    <t>Računalne usluge</t>
  </si>
  <si>
    <t>Ostali nespomenuti rashodi poslovanja</t>
  </si>
  <si>
    <t>Premije osiguranja</t>
  </si>
  <si>
    <t>Reprezentacija</t>
  </si>
  <si>
    <t>Članarine</t>
  </si>
  <si>
    <t>Bankarske usluge i usl.pl.prometa</t>
  </si>
  <si>
    <t>Novčana naknada zbog nezapoš.osoba s invalid.</t>
  </si>
  <si>
    <t xml:space="preserve">Prijevoz zaposlenih </t>
  </si>
  <si>
    <t>Ostale usluge</t>
  </si>
  <si>
    <t>Troškovi sudskih postupaka</t>
  </si>
  <si>
    <t>Tekuće donacije građanima</t>
  </si>
  <si>
    <t>Ostale naknade iz proračuna-prehrana</t>
  </si>
  <si>
    <t>Materijal za hig.potrebe i njegu</t>
  </si>
  <si>
    <t>Prihodi od prodaje proizvoda i robe te pruženih usluga i prihodi od donacija</t>
  </si>
  <si>
    <t>49 DEC- nedostajuća sredstva</t>
  </si>
  <si>
    <t>71 Prihodi od prodaje nefinancijske imovine</t>
  </si>
  <si>
    <t>Naknade troškova osobama izvan radnog odnosa</t>
  </si>
  <si>
    <t>Naknade troškova službenog puta</t>
  </si>
  <si>
    <t xml:space="preserve">Rashodi i izdaci po izvorima financiranja, ekonomskoj i programskoj  klasifikaciji </t>
  </si>
  <si>
    <t>Konto</t>
  </si>
  <si>
    <t>Izvor financiranja</t>
  </si>
  <si>
    <t>Aktivnost</t>
  </si>
  <si>
    <t>Račun rashoda-naziv računa</t>
  </si>
  <si>
    <t xml:space="preserve">Ostvarenje preth. god. </t>
  </si>
  <si>
    <t>RASHODI POSLOVANJA</t>
  </si>
  <si>
    <t>Stručno usavršavanje zaposlenika</t>
  </si>
  <si>
    <t>Ostale naknade troškova zaposlenima</t>
  </si>
  <si>
    <t>Uredski materijal</t>
  </si>
  <si>
    <t>Materijali i dijelovi za tekuć.i inves.održ.</t>
  </si>
  <si>
    <t>Sitni inventar i auto gume</t>
  </si>
  <si>
    <t>Službena, radna i zaštitna odjeća i obuća</t>
  </si>
  <si>
    <t>0.00</t>
  </si>
  <si>
    <t>100.00</t>
  </si>
  <si>
    <t>Usluge telefona ,pošte i prijevoza</t>
  </si>
  <si>
    <t>Usluge tekuć.i investic.održavanja</t>
  </si>
  <si>
    <t>Usluge promidžbe i informiranja</t>
  </si>
  <si>
    <t xml:space="preserve">Zdravstvene usluge </t>
  </si>
  <si>
    <t>Intelektualne i osobne usluge</t>
  </si>
  <si>
    <t>Ostali nespom.rashodi poslovanja</t>
  </si>
  <si>
    <t>Uredska oprema i namještaj</t>
  </si>
  <si>
    <t>Rashodi za materijal i energiju</t>
  </si>
  <si>
    <t>Postrojenja i oprema</t>
  </si>
  <si>
    <t>Plaće za zaposlene</t>
  </si>
  <si>
    <t>Plaće za redovan rad</t>
  </si>
  <si>
    <t>Ostali rashodi za zaposlene</t>
  </si>
  <si>
    <t>Doprinosi za zdravstveno osiguranje</t>
  </si>
  <si>
    <t>Doprinosi za obavezno zdravstveno osiguranje</t>
  </si>
  <si>
    <t>Naknade za prijevoz na posao i s posla</t>
  </si>
  <si>
    <t>Novčana nak.posl.zbog.nezapoš. osoba s invalid.</t>
  </si>
  <si>
    <t>Plaće</t>
  </si>
  <si>
    <t>Namirnice</t>
  </si>
  <si>
    <t xml:space="preserve">Ostali nespomenuti rashodi poslovanja </t>
  </si>
  <si>
    <t>Ostali financijski rashodi</t>
  </si>
  <si>
    <t>Bankarske usluge i usluge platnog prometa</t>
  </si>
  <si>
    <t>Knjige, umjetnička djela i ostale izložbene vrijednosti</t>
  </si>
  <si>
    <t xml:space="preserve">Knjige </t>
  </si>
  <si>
    <t xml:space="preserve">                                Rashodi za nabavu proizvedene dugotrajne imovine</t>
  </si>
  <si>
    <t xml:space="preserve">Nematerijalna proizvedene imovina </t>
  </si>
  <si>
    <t>Ostala nematerijalna proizvedena imovina</t>
  </si>
  <si>
    <t>Plaće za zapslene</t>
  </si>
  <si>
    <t>Doprinosi za obvezno zdravstveno osiguranje</t>
  </si>
  <si>
    <t>Doprinosi na plaće</t>
  </si>
  <si>
    <t xml:space="preserve">Naknade troškova zaposlenima </t>
  </si>
  <si>
    <t>Usluge telefona, interneta, pošte i prijevoza</t>
  </si>
  <si>
    <t>Usluge tekućeg i investicijskog održavanja</t>
  </si>
  <si>
    <t>Uređaji, strojevi i oprema za ostale namjene</t>
  </si>
  <si>
    <t>Knjige</t>
  </si>
  <si>
    <t>Materija i sirovine</t>
  </si>
  <si>
    <t>Materijal i sirovina</t>
  </si>
  <si>
    <t>Rashodi za nabavu proizvedene dugotrajne imovine</t>
  </si>
  <si>
    <t>Rashodi za donacije, kazne, naknade šteta i kapitalne pomoći</t>
  </si>
  <si>
    <t>Tekuće donacije</t>
  </si>
  <si>
    <t>Tekuće donacije u naravi</t>
  </si>
  <si>
    <t>Program 4306    Nacionalni EU projekti</t>
  </si>
  <si>
    <t>Ostali nenavedeni rashodi za zaposlene</t>
  </si>
  <si>
    <t>Naknade za prijevoz, za rad na terenu i odvojeni život</t>
  </si>
  <si>
    <t>K202-02               Nabava proizvedene dugotrajne imovine</t>
  </si>
  <si>
    <t>Rashodi za nabavu proizvedne dugotrajne imovine</t>
  </si>
  <si>
    <t>T2202-03             Hitne intervencije u osnovnim školama</t>
  </si>
  <si>
    <t>Rashodi za nabavu neifnancijske imovine</t>
  </si>
  <si>
    <t>A2202-04             Administracija i upravljanje</t>
  </si>
  <si>
    <t>A2203-01             Javne potrebe u prosvjeti - korisnici</t>
  </si>
  <si>
    <t>T2203-02             Projektna dokumentacija - javne potrebe</t>
  </si>
  <si>
    <t>A2203-04             Podizanje kvalitete i standarda u školstvu</t>
  </si>
  <si>
    <t>Program 2202      Osnovno školstvo - standard</t>
  </si>
  <si>
    <t>A2203-06            Školska kuhinja i kantina</t>
  </si>
  <si>
    <t>A2203-07             Prehrana u riziku od siromaštva</t>
  </si>
  <si>
    <t>A2203-08            Školska shema</t>
  </si>
  <si>
    <t>A2203-14             Natjecanja i smotre u OŠ</t>
  </si>
  <si>
    <t>A2203-27             Udžbenici</t>
  </si>
  <si>
    <t>A2203-33             Prehrana za učenike</t>
  </si>
  <si>
    <t>A2203-34             Zalihe menstrualnih higijenskih potrepština</t>
  </si>
  <si>
    <t xml:space="preserve">T4306-03             Inkluzija - korak bliže društvu bez prepreka </t>
  </si>
  <si>
    <t>T4307-23             Erasmus + KA152 - OŠ Starigrad</t>
  </si>
  <si>
    <t>Financijski rashodi</t>
  </si>
  <si>
    <t>A2203-28             Centar izvrsnosti OŠ</t>
  </si>
  <si>
    <t xml:space="preserve">Program   2203   Osnovno školstvo - iznad standarda                                                           </t>
  </si>
  <si>
    <t>Indeks                 5= 4/3*100</t>
  </si>
  <si>
    <t>Indeks             6=4/2*100</t>
  </si>
  <si>
    <t>Višak prihoda poslovanja</t>
  </si>
  <si>
    <t>Pristojbe i naknade</t>
  </si>
  <si>
    <t>12 Višak  prihoda- ZŽ</t>
  </si>
  <si>
    <t>12 Višak prihoda - IF 54</t>
  </si>
  <si>
    <t>12 Višak  prihoda - IF 51</t>
  </si>
  <si>
    <t>12 Višak prihoda- ZŽ</t>
  </si>
  <si>
    <t>12 Višak prihoda - IF 51</t>
  </si>
  <si>
    <t>Materijal i dijelovi za tekuće i investicijsko održavanje</t>
  </si>
  <si>
    <t>Dodatna ulaganja na građevinskim objektima</t>
  </si>
  <si>
    <t>T2203-03             Kapitalna ulaganja u osnovnim školama                                                         0,00                                    8000</t>
  </si>
  <si>
    <t>Uredski materijal i ostali materijalni rashodi</t>
  </si>
  <si>
    <t>Ostale nespomenute usluge</t>
  </si>
  <si>
    <t xml:space="preserve">A2203-37 </t>
  </si>
  <si>
    <t>Rad s darovitim i visoko motiviranim učenicima OŠ</t>
  </si>
  <si>
    <t>Materijalni rshodi</t>
  </si>
  <si>
    <t xml:space="preserve">Rashodi za nabavu proizvedene dugotrajne imovine </t>
  </si>
  <si>
    <t>Nematerijalna proizvedena imovina</t>
  </si>
  <si>
    <t>K4306-39              Projekt OŠ Starigrad - NPOO                                                                                0,00                                   157.875,00</t>
  </si>
  <si>
    <t>Program 4307  Međunarodni EU projekti</t>
  </si>
  <si>
    <t>Rashodi za dodatna ulaganja na nefinacijskoj imovini</t>
  </si>
  <si>
    <t>9 PRENESENI VIŠAK/MANJAK IZ PRETHODNE GODINE</t>
  </si>
  <si>
    <t xml:space="preserve"> POLUGODIŠNJI IZVJEŠTAJ O IZVRŠENJU FINANCIJSKOG PLANA ZA OSNOVNU ŠKOLU STARIGRAD ZA RAZDOBLJE 01.01.2026. - 30.06.2026. GODINE</t>
  </si>
  <si>
    <t xml:space="preserve">OSTVARENJE/IZVRŠENJE 
30.06.2025. GODINE </t>
  </si>
  <si>
    <t>TEKUĆI PLAN 2026.GODINE</t>
  </si>
  <si>
    <t>OSTVARENJE/IZVRŠENJE 
30.06.2026. GODINE</t>
  </si>
  <si>
    <t xml:space="preserve">OSTVARENJE/IZVRŠENJE 
30.06.2025. GODINE. </t>
  </si>
  <si>
    <t>OSTVARENJE/IZVRŠENJE 
30.06.2025. GODINE</t>
  </si>
  <si>
    <t>Ostvarenje/izvršenje 30.06.2025. godine</t>
  </si>
  <si>
    <t xml:space="preserve"> Tekući plan 2026.</t>
  </si>
  <si>
    <t xml:space="preserve">Ostvarenje/izvršenje 30.06.2026. godine           </t>
  </si>
  <si>
    <t>Pomoći proračunskim korisnicima iz proračuna koji im  nije nadležan</t>
  </si>
  <si>
    <t>Tekuće pomoći proračunskim korisnicima iz proračuna koji im nije nadležan</t>
  </si>
  <si>
    <t>Prihodi po posebnim propisima</t>
  </si>
  <si>
    <t>Ostali nespomenuti prihodi</t>
  </si>
  <si>
    <t>Prihodi od prodaje proizvoda i robe te pruženih usluga</t>
  </si>
  <si>
    <t>Prihodi od pruženih usluga</t>
  </si>
  <si>
    <t>Prihodi iz nadležnog proračuna za financiranje redovne djelatnosti proračunskog korisnika</t>
  </si>
  <si>
    <t>Prihodi iz nadležnog proračuna za financiranje rashoda poslovanja</t>
  </si>
  <si>
    <t>Rezultat - višak/manjak</t>
  </si>
  <si>
    <t>Višak prihoda i primitaka</t>
  </si>
  <si>
    <t>Pomoći od inozemnih vlada</t>
  </si>
  <si>
    <t>Tekuće pomoći od inozemnih vlada</t>
  </si>
  <si>
    <t>Prijenosi između proačunskih korsnika istog proračuna</t>
  </si>
  <si>
    <t>Tekući prijenosi između proračunskih korsnika istog proračuna temeljem prijenosa EU srdstava</t>
  </si>
  <si>
    <t>51 Programi unije</t>
  </si>
  <si>
    <t>56 Fondovi EU</t>
  </si>
  <si>
    <t>50 Državni proračun</t>
  </si>
  <si>
    <t>52 Proračun JLS</t>
  </si>
  <si>
    <t>A2202-01              Djelatnost osnovnih škola                                                                                    70.375,42                              114.201,57                  80.190,26                           70,00                      114,00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</si>
</sst>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theme="1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1" fillId="2" borderId="3" xfId="0" quotePrefix="1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6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2" fontId="0" fillId="0" borderId="3" xfId="0" applyNumberFormat="1" applyBorder="1"/>
    <xf numFmtId="4" fontId="19" fillId="0" borderId="3" xfId="0" applyNumberFormat="1" applyFont="1" applyBorder="1" applyAlignment="1" applyProtection="1">
      <alignment horizontal="right" vertical="center" shrinkToFit="1"/>
      <protection locked="0"/>
    </xf>
    <xf numFmtId="4" fontId="6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 wrapText="1"/>
    </xf>
    <xf numFmtId="0" fontId="11" fillId="4" borderId="3" xfId="0" quotePrefix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1" fillId="5" borderId="3" xfId="0" applyFont="1" applyFill="1" applyBorder="1" applyAlignment="1">
      <alignment horizontal="left" vertical="center" wrapText="1"/>
    </xf>
    <xf numFmtId="4" fontId="6" fillId="5" borderId="3" xfId="0" applyNumberFormat="1" applyFont="1" applyFill="1" applyBorder="1" applyAlignment="1">
      <alignment horizontal="right"/>
    </xf>
    <xf numFmtId="0" fontId="11" fillId="6" borderId="3" xfId="0" applyFont="1" applyFill="1" applyBorder="1" applyAlignment="1">
      <alignment horizontal="left" vertical="center" wrapText="1"/>
    </xf>
    <xf numFmtId="4" fontId="6" fillId="6" borderId="3" xfId="0" applyNumberFormat="1" applyFont="1" applyFill="1" applyBorder="1" applyAlignment="1">
      <alignment horizontal="right"/>
    </xf>
    <xf numFmtId="0" fontId="9" fillId="6" borderId="3" xfId="0" quotePrefix="1" applyFont="1" applyFill="1" applyBorder="1" applyAlignment="1">
      <alignment horizontal="left" vertical="center"/>
    </xf>
    <xf numFmtId="0" fontId="10" fillId="6" borderId="3" xfId="0" quotePrefix="1" applyFont="1" applyFill="1" applyBorder="1" applyAlignment="1">
      <alignment horizontal="left" vertical="center"/>
    </xf>
    <xf numFmtId="0" fontId="11" fillId="6" borderId="3" xfId="0" quotePrefix="1" applyFont="1" applyFill="1" applyBorder="1" applyAlignment="1">
      <alignment horizontal="left" vertical="center"/>
    </xf>
    <xf numFmtId="4" fontId="1" fillId="6" borderId="3" xfId="0" applyNumberFormat="1" applyFont="1" applyFill="1" applyBorder="1"/>
    <xf numFmtId="0" fontId="11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vertical="center" wrapText="1"/>
    </xf>
    <xf numFmtId="4" fontId="6" fillId="5" borderId="3" xfId="0" applyNumberFormat="1" applyFont="1" applyFill="1" applyBorder="1" applyAlignment="1">
      <alignment horizontal="right" wrapText="1"/>
    </xf>
    <xf numFmtId="4" fontId="1" fillId="5" borderId="3" xfId="0" applyNumberFormat="1" applyFont="1" applyFill="1" applyBorder="1"/>
    <xf numFmtId="2" fontId="0" fillId="5" borderId="3" xfId="0" applyNumberFormat="1" applyFill="1" applyBorder="1"/>
    <xf numFmtId="0" fontId="11" fillId="7" borderId="3" xfId="0" applyFont="1" applyFill="1" applyBorder="1" applyAlignment="1">
      <alignment horizontal="left" vertical="center" wrapText="1"/>
    </xf>
    <xf numFmtId="4" fontId="6" fillId="7" borderId="3" xfId="0" applyNumberFormat="1" applyFont="1" applyFill="1" applyBorder="1" applyAlignment="1">
      <alignment horizontal="right"/>
    </xf>
    <xf numFmtId="4" fontId="1" fillId="7" borderId="3" xfId="0" applyNumberFormat="1" applyFont="1" applyFill="1" applyBorder="1"/>
    <xf numFmtId="2" fontId="0" fillId="7" borderId="3" xfId="0" applyNumberFormat="1" applyFill="1" applyBorder="1"/>
    <xf numFmtId="4" fontId="6" fillId="7" borderId="3" xfId="0" applyNumberFormat="1" applyFont="1" applyFill="1" applyBorder="1" applyAlignment="1">
      <alignment horizontal="right" wrapText="1"/>
    </xf>
    <xf numFmtId="0" fontId="11" fillId="7" borderId="3" xfId="0" applyFont="1" applyFill="1" applyBorder="1" applyAlignment="1">
      <alignment horizontal="left" vertical="center" wrapText="1" indent="1"/>
    </xf>
    <xf numFmtId="4" fontId="6" fillId="7" borderId="6" xfId="0" applyNumberFormat="1" applyFont="1" applyFill="1" applyBorder="1" applyAlignment="1">
      <alignment horizontal="right" wrapText="1"/>
    </xf>
    <xf numFmtId="4" fontId="1" fillId="7" borderId="6" xfId="0" applyNumberFormat="1" applyFont="1" applyFill="1" applyBorder="1"/>
    <xf numFmtId="0" fontId="0" fillId="7" borderId="3" xfId="0" applyFill="1" applyBorder="1"/>
    <xf numFmtId="4" fontId="20" fillId="0" borderId="3" xfId="0" applyNumberFormat="1" applyFont="1" applyBorder="1" applyAlignment="1" applyProtection="1">
      <alignment horizontal="right" vertical="center" shrinkToFit="1"/>
      <protection locked="0"/>
    </xf>
    <xf numFmtId="4" fontId="0" fillId="5" borderId="3" xfId="0" applyNumberFormat="1" applyFill="1" applyBorder="1"/>
    <xf numFmtId="4" fontId="19" fillId="7" borderId="3" xfId="0" applyNumberFormat="1" applyFont="1" applyFill="1" applyBorder="1" applyAlignment="1" applyProtection="1">
      <alignment horizontal="right" vertical="center" shrinkToFit="1"/>
      <protection locked="0"/>
    </xf>
    <xf numFmtId="4" fontId="0" fillId="7" borderId="3" xfId="0" applyNumberFormat="1" applyFill="1" applyBorder="1"/>
    <xf numFmtId="4" fontId="21" fillId="7" borderId="3" xfId="0" applyNumberFormat="1" applyFont="1" applyFill="1" applyBorder="1" applyAlignment="1">
      <alignment horizontal="right" vertical="center" shrinkToFit="1"/>
    </xf>
    <xf numFmtId="0" fontId="11" fillId="8" borderId="3" xfId="0" applyFont="1" applyFill="1" applyBorder="1" applyAlignment="1">
      <alignment horizontal="left" vertical="center" wrapText="1"/>
    </xf>
    <xf numFmtId="4" fontId="21" fillId="8" borderId="3" xfId="0" applyNumberFormat="1" applyFont="1" applyFill="1" applyBorder="1" applyAlignment="1">
      <alignment horizontal="right" vertical="center" shrinkToFit="1"/>
    </xf>
    <xf numFmtId="4" fontId="0" fillId="8" borderId="3" xfId="0" applyNumberFormat="1" applyFill="1" applyBorder="1"/>
    <xf numFmtId="2" fontId="0" fillId="8" borderId="3" xfId="0" applyNumberFormat="1" applyFill="1" applyBorder="1"/>
    <xf numFmtId="0" fontId="0" fillId="2" borderId="2" xfId="0" applyFill="1" applyBorder="1"/>
    <xf numFmtId="0" fontId="0" fillId="0" borderId="2" xfId="0" applyBorder="1"/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9" borderId="3" xfId="0" applyFont="1" applyFill="1" applyBorder="1" applyAlignment="1">
      <alignment vertical="center"/>
    </xf>
    <xf numFmtId="0" fontId="0" fillId="9" borderId="3" xfId="0" applyFill="1" applyBorder="1"/>
    <xf numFmtId="0" fontId="0" fillId="0" borderId="5" xfId="0" applyBorder="1"/>
    <xf numFmtId="0" fontId="1" fillId="9" borderId="2" xfId="0" applyFont="1" applyFill="1" applyBorder="1"/>
    <xf numFmtId="0" fontId="0" fillId="9" borderId="2" xfId="0" applyFill="1" applyBorder="1"/>
    <xf numFmtId="0" fontId="0" fillId="2" borderId="1" xfId="0" applyFill="1" applyBorder="1"/>
    <xf numFmtId="0" fontId="0" fillId="2" borderId="4" xfId="0" applyFill="1" applyBorder="1"/>
    <xf numFmtId="4" fontId="0" fillId="0" borderId="2" xfId="0" applyNumberFormat="1" applyBorder="1" applyAlignment="1">
      <alignment horizontal="left"/>
    </xf>
    <xf numFmtId="4" fontId="0" fillId="0" borderId="2" xfId="0" applyNumberFormat="1" applyBorder="1" applyAlignment="1">
      <alignment horizontal="left" vertical="top"/>
    </xf>
    <xf numFmtId="4" fontId="0" fillId="9" borderId="2" xfId="0" applyNumberFormat="1" applyFill="1" applyBorder="1" applyAlignment="1">
      <alignment horizontal="left"/>
    </xf>
    <xf numFmtId="0" fontId="0" fillId="0" borderId="3" xfId="0" applyBorder="1" applyAlignment="1">
      <alignment horizontal="right"/>
    </xf>
    <xf numFmtId="0" fontId="0" fillId="9" borderId="3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3" xfId="0" applyFill="1" applyBorder="1"/>
    <xf numFmtId="0" fontId="1" fillId="2" borderId="2" xfId="0" applyFont="1" applyFill="1" applyBorder="1"/>
    <xf numFmtId="4" fontId="0" fillId="2" borderId="2" xfId="0" applyNumberFormat="1" applyFill="1" applyBorder="1" applyAlignment="1">
      <alignment horizontal="left"/>
    </xf>
    <xf numFmtId="0" fontId="1" fillId="10" borderId="8" xfId="0" applyFont="1" applyFill="1" applyBorder="1"/>
    <xf numFmtId="0" fontId="0" fillId="10" borderId="3" xfId="0" applyFill="1" applyBorder="1"/>
    <xf numFmtId="0" fontId="0" fillId="10" borderId="1" xfId="0" applyFill="1" applyBorder="1"/>
    <xf numFmtId="0" fontId="1" fillId="10" borderId="8" xfId="0" applyFont="1" applyFill="1" applyBorder="1" applyAlignment="1">
      <alignment wrapText="1"/>
    </xf>
    <xf numFmtId="0" fontId="1" fillId="10" borderId="9" xfId="0" applyFont="1" applyFill="1" applyBorder="1"/>
    <xf numFmtId="0" fontId="1" fillId="10" borderId="5" xfId="0" applyFont="1" applyFill="1" applyBorder="1"/>
    <xf numFmtId="0" fontId="0" fillId="10" borderId="5" xfId="0" applyFill="1" applyBorder="1"/>
    <xf numFmtId="0" fontId="1" fillId="4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4" xfId="0" applyFill="1" applyBorder="1"/>
    <xf numFmtId="0" fontId="0" fillId="10" borderId="2" xfId="0" applyFill="1" applyBorder="1" applyAlignment="1">
      <alignment horizontal="center"/>
    </xf>
    <xf numFmtId="0" fontId="0" fillId="10" borderId="2" xfId="0" applyFill="1" applyBorder="1"/>
    <xf numFmtId="0" fontId="0" fillId="10" borderId="2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/>
    </xf>
    <xf numFmtId="0" fontId="1" fillId="0" borderId="5" xfId="0" applyFont="1" applyBorder="1"/>
    <xf numFmtId="0" fontId="1" fillId="0" borderId="2" xfId="0" applyFont="1" applyBorder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0" borderId="3" xfId="0" applyFont="1" applyBorder="1"/>
    <xf numFmtId="0" fontId="1" fillId="2" borderId="2" xfId="0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horizontal="left"/>
    </xf>
    <xf numFmtId="0" fontId="1" fillId="9" borderId="3" xfId="0" applyFont="1" applyFill="1" applyBorder="1"/>
    <xf numFmtId="4" fontId="1" fillId="9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vertical="center"/>
    </xf>
    <xf numFmtId="0" fontId="0" fillId="4" borderId="2" xfId="0" applyFill="1" applyBorder="1"/>
    <xf numFmtId="4" fontId="0" fillId="4" borderId="2" xfId="0" applyNumberFormat="1" applyFill="1" applyBorder="1" applyAlignment="1">
      <alignment horizontal="left"/>
    </xf>
    <xf numFmtId="0" fontId="1" fillId="2" borderId="3" xfId="0" applyFont="1" applyFill="1" applyBorder="1" applyAlignment="1">
      <alignment vertical="center"/>
    </xf>
    <xf numFmtId="0" fontId="0" fillId="0" borderId="7" xfId="0" applyBorder="1"/>
    <xf numFmtId="4" fontId="1" fillId="0" borderId="5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4" fontId="1" fillId="0" borderId="0" xfId="0" applyNumberFormat="1" applyFont="1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vertical="center"/>
    </xf>
    <xf numFmtId="4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left" vertical="center"/>
    </xf>
    <xf numFmtId="4" fontId="0" fillId="0" borderId="4" xfId="0" applyNumberFormat="1" applyBorder="1" applyAlignment="1">
      <alignment horizontal="left"/>
    </xf>
    <xf numFmtId="4" fontId="0" fillId="0" borderId="10" xfId="0" applyNumberFormat="1" applyBorder="1" applyAlignment="1">
      <alignment horizontal="left"/>
    </xf>
    <xf numFmtId="4" fontId="0" fillId="9" borderId="10" xfId="0" applyNumberFormat="1" applyFill="1" applyBorder="1" applyAlignment="1">
      <alignment horizontal="left"/>
    </xf>
    <xf numFmtId="4" fontId="1" fillId="4" borderId="10" xfId="0" applyNumberFormat="1" applyFont="1" applyFill="1" applyBorder="1" applyAlignment="1">
      <alignment horizontal="left"/>
    </xf>
    <xf numFmtId="4" fontId="0" fillId="4" borderId="10" xfId="0" applyNumberFormat="1" applyFill="1" applyBorder="1" applyAlignment="1">
      <alignment horizontal="left"/>
    </xf>
    <xf numFmtId="0" fontId="1" fillId="10" borderId="5" xfId="0" applyFont="1" applyFill="1" applyBorder="1" applyAlignment="1">
      <alignment horizontal="center" wrapText="1"/>
    </xf>
    <xf numFmtId="0" fontId="1" fillId="10" borderId="10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quotePrefix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4" fontId="19" fillId="8" borderId="3" xfId="0" applyNumberFormat="1" applyFont="1" applyFill="1" applyBorder="1" applyAlignment="1" applyProtection="1">
      <alignment horizontal="right" vertical="center" shrinkToFit="1"/>
      <protection locked="0"/>
    </xf>
    <xf numFmtId="4" fontId="3" fillId="5" borderId="3" xfId="0" applyNumberFormat="1" applyFont="1" applyFill="1" applyBorder="1" applyAlignment="1">
      <alignment horizontal="right"/>
    </xf>
    <xf numFmtId="0" fontId="0" fillId="5" borderId="3" xfId="0" applyFill="1" applyBorder="1"/>
    <xf numFmtId="4" fontId="3" fillId="6" borderId="3" xfId="0" applyNumberFormat="1" applyFont="1" applyFill="1" applyBorder="1" applyAlignment="1">
      <alignment horizontal="right"/>
    </xf>
    <xf numFmtId="4" fontId="0" fillId="6" borderId="3" xfId="0" applyNumberFormat="1" applyFill="1" applyBorder="1"/>
    <xf numFmtId="0" fontId="0" fillId="2" borderId="2" xfId="0" applyFill="1" applyBorder="1"/>
    <xf numFmtId="0" fontId="1" fillId="9" borderId="1" xfId="0" applyFont="1" applyFill="1" applyBorder="1"/>
    <xf numFmtId="0" fontId="1" fillId="9" borderId="2" xfId="0" applyFont="1" applyFill="1" applyBorder="1"/>
    <xf numFmtId="0" fontId="1" fillId="9" borderId="1" xfId="0" applyFont="1" applyFill="1" applyBorder="1"/>
    <xf numFmtId="0" fontId="1" fillId="9" borderId="2" xfId="0" applyFont="1" applyFill="1" applyBorder="1"/>
    <xf numFmtId="0" fontId="9" fillId="2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right"/>
    </xf>
    <xf numFmtId="0" fontId="0" fillId="0" borderId="2" xfId="0" applyFont="1" applyBorder="1"/>
    <xf numFmtId="4" fontId="0" fillId="0" borderId="2" xfId="0" applyNumberFormat="1" applyFont="1" applyBorder="1" applyAlignment="1">
      <alignment horizontal="left"/>
    </xf>
    <xf numFmtId="0" fontId="0" fillId="2" borderId="3" xfId="0" applyFont="1" applyFill="1" applyBorder="1" applyAlignment="1">
      <alignment horizontal="right"/>
    </xf>
    <xf numFmtId="0" fontId="0" fillId="2" borderId="2" xfId="0" applyFont="1" applyFill="1" applyBorder="1"/>
    <xf numFmtId="4" fontId="0" fillId="2" borderId="2" xfId="0" applyNumberFormat="1" applyFont="1" applyFill="1" applyBorder="1" applyAlignment="1">
      <alignment horizontal="left"/>
    </xf>
    <xf numFmtId="0" fontId="1" fillId="2" borderId="1" xfId="0" applyFont="1" applyFill="1" applyBorder="1"/>
    <xf numFmtId="4" fontId="1" fillId="9" borderId="1" xfId="0" applyNumberFormat="1" applyFont="1" applyFill="1" applyBorder="1"/>
    <xf numFmtId="4" fontId="1" fillId="9" borderId="2" xfId="0" applyNumberFormat="1" applyFont="1" applyFill="1" applyBorder="1"/>
    <xf numFmtId="4" fontId="1" fillId="9" borderId="5" xfId="0" applyNumberFormat="1" applyFont="1" applyFill="1" applyBorder="1" applyAlignment="1">
      <alignment horizontal="left"/>
    </xf>
    <xf numFmtId="4" fontId="0" fillId="9" borderId="5" xfId="0" applyNumberFormat="1" applyFill="1" applyBorder="1" applyAlignment="1">
      <alignment horizontal="left"/>
    </xf>
    <xf numFmtId="4" fontId="0" fillId="0" borderId="11" xfId="0" applyNumberFormat="1" applyBorder="1" applyAlignment="1">
      <alignment horizontal="left"/>
    </xf>
    <xf numFmtId="4" fontId="0" fillId="0" borderId="12" xfId="0" applyNumberFormat="1" applyBorder="1" applyAlignment="1">
      <alignment horizontal="left"/>
    </xf>
    <xf numFmtId="2" fontId="0" fillId="2" borderId="9" xfId="0" applyNumberFormat="1" applyFont="1" applyFill="1" applyBorder="1" applyAlignment="1">
      <alignment horizontal="left"/>
    </xf>
    <xf numFmtId="4" fontId="0" fillId="2" borderId="5" xfId="0" applyNumberFormat="1" applyFont="1" applyFill="1" applyBorder="1" applyAlignment="1">
      <alignment horizontal="left"/>
    </xf>
    <xf numFmtId="4" fontId="1" fillId="9" borderId="3" xfId="0" applyNumberFormat="1" applyFont="1" applyFill="1" applyBorder="1"/>
    <xf numFmtId="2" fontId="1" fillId="2" borderId="1" xfId="0" applyNumberFormat="1" applyFont="1" applyFill="1" applyBorder="1" applyAlignment="1">
      <alignment horizontal="left"/>
    </xf>
    <xf numFmtId="2" fontId="0" fillId="2" borderId="1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0" fillId="0" borderId="3" xfId="0" applyFill="1" applyBorder="1"/>
    <xf numFmtId="0" fontId="1" fillId="0" borderId="1" xfId="0" applyFont="1" applyFill="1" applyBorder="1"/>
    <xf numFmtId="0" fontId="0" fillId="0" borderId="1" xfId="0" applyFill="1" applyBorder="1"/>
    <xf numFmtId="4" fontId="0" fillId="0" borderId="2" xfId="0" applyNumberFormat="1" applyFill="1" applyBorder="1" applyAlignment="1">
      <alignment horizontal="left"/>
    </xf>
    <xf numFmtId="0" fontId="0" fillId="4" borderId="3" xfId="0" applyFont="1" applyFill="1" applyBorder="1" applyAlignment="1">
      <alignment horizontal="right"/>
    </xf>
    <xf numFmtId="2" fontId="0" fillId="2" borderId="5" xfId="0" applyNumberFormat="1" applyFont="1" applyFill="1" applyBorder="1" applyAlignment="1">
      <alignment horizontal="left"/>
    </xf>
    <xf numFmtId="2" fontId="0" fillId="2" borderId="2" xfId="0" applyNumberFormat="1" applyFont="1" applyFill="1" applyBorder="1" applyAlignment="1">
      <alignment horizontal="left"/>
    </xf>
    <xf numFmtId="2" fontId="0" fillId="2" borderId="4" xfId="0" applyNumberFormat="1" applyFont="1" applyFill="1" applyBorder="1" applyAlignment="1">
      <alignment horizontal="left"/>
    </xf>
    <xf numFmtId="2" fontId="0" fillId="2" borderId="10" xfId="0" applyNumberFormat="1" applyFont="1" applyFill="1" applyBorder="1" applyAlignment="1">
      <alignment horizontal="left"/>
    </xf>
    <xf numFmtId="4" fontId="0" fillId="9" borderId="2" xfId="0" applyNumberFormat="1" applyFont="1" applyFill="1" applyBorder="1" applyAlignment="1">
      <alignment horizontal="left"/>
    </xf>
    <xf numFmtId="4" fontId="0" fillId="9" borderId="4" xfId="0" applyNumberFormat="1" applyFont="1" applyFill="1" applyBorder="1" applyAlignment="1">
      <alignment horizontal="left"/>
    </xf>
    <xf numFmtId="2" fontId="0" fillId="0" borderId="0" xfId="0" applyNumberFormat="1" applyFont="1" applyAlignment="1">
      <alignment horizontal="left"/>
    </xf>
    <xf numFmtId="2" fontId="1" fillId="4" borderId="2" xfId="0" applyNumberFormat="1" applyFont="1" applyFill="1" applyBorder="1" applyAlignment="1">
      <alignment horizontal="left"/>
    </xf>
    <xf numFmtId="2" fontId="1" fillId="9" borderId="2" xfId="0" applyNumberFormat="1" applyFont="1" applyFill="1" applyBorder="1" applyAlignment="1">
      <alignment horizontal="left"/>
    </xf>
    <xf numFmtId="2" fontId="1" fillId="9" borderId="4" xfId="0" applyNumberFormat="1" applyFont="1" applyFill="1" applyBorder="1" applyAlignment="1">
      <alignment horizontal="left"/>
    </xf>
    <xf numFmtId="2" fontId="0" fillId="0" borderId="2" xfId="0" applyNumberFormat="1" applyBorder="1" applyAlignment="1">
      <alignment horizontal="left"/>
    </xf>
    <xf numFmtId="2" fontId="0" fillId="0" borderId="4" xfId="0" applyNumberFormat="1" applyBorder="1" applyAlignment="1">
      <alignment horizontal="left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2" fontId="6" fillId="3" borderId="3" xfId="0" applyNumberFormat="1" applyFont="1" applyFill="1" applyBorder="1" applyAlignment="1">
      <alignment horizontal="right"/>
    </xf>
    <xf numFmtId="2" fontId="6" fillId="0" borderId="3" xfId="0" applyNumberFormat="1" applyFont="1" applyBorder="1" applyAlignment="1">
      <alignment horizontal="right"/>
    </xf>
    <xf numFmtId="0" fontId="1" fillId="10" borderId="5" xfId="0" applyFont="1" applyFill="1" applyBorder="1" applyAlignment="1">
      <alignment vertical="top" wrapText="1"/>
    </xf>
    <xf numFmtId="0" fontId="1" fillId="10" borderId="5" xfId="0" applyFont="1" applyFill="1" applyBorder="1" applyAlignment="1">
      <alignment wrapText="1"/>
    </xf>
    <xf numFmtId="4" fontId="6" fillId="2" borderId="3" xfId="0" applyNumberFormat="1" applyFont="1" applyFill="1" applyBorder="1" applyAlignment="1">
      <alignment horizontal="right"/>
    </xf>
    <xf numFmtId="4" fontId="1" fillId="0" borderId="3" xfId="0" applyNumberFormat="1" applyFont="1" applyBorder="1"/>
    <xf numFmtId="4" fontId="1" fillId="0" borderId="0" xfId="0" applyNumberFormat="1" applyFont="1"/>
    <xf numFmtId="0" fontId="1" fillId="0" borderId="0" xfId="0" applyFont="1"/>
    <xf numFmtId="4" fontId="0" fillId="0" borderId="3" xfId="0" applyNumberFormat="1" applyFont="1" applyBorder="1"/>
    <xf numFmtId="4" fontId="3" fillId="0" borderId="3" xfId="0" applyNumberFormat="1" applyFont="1" applyBorder="1" applyAlignment="1">
      <alignment horizontal="right"/>
    </xf>
    <xf numFmtId="0" fontId="0" fillId="0" borderId="0" xfId="0" applyFont="1"/>
    <xf numFmtId="0" fontId="23" fillId="2" borderId="3" xfId="0" quotePrefix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 wrapText="1"/>
    </xf>
    <xf numFmtId="4" fontId="1" fillId="9" borderId="1" xfId="0" applyNumberFormat="1" applyFont="1" applyFill="1" applyBorder="1" applyAlignment="1">
      <alignment horizontal="left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7" fillId="2" borderId="0" xfId="0" quotePrefix="1" applyFont="1" applyFill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1" fillId="3" borderId="3" xfId="0" quotePrefix="1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4" borderId="3" xfId="0" quotePrefix="1" applyFont="1" applyFill="1" applyBorder="1" applyAlignment="1">
      <alignment horizont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 wrapText="1"/>
    </xf>
    <xf numFmtId="0" fontId="15" fillId="0" borderId="4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1" fillId="4" borderId="1" xfId="0" quotePrefix="1" applyFont="1" applyFill="1" applyBorder="1" applyAlignment="1">
      <alignment horizontal="center" wrapText="1"/>
    </xf>
    <xf numFmtId="0" fontId="11" fillId="4" borderId="2" xfId="0" quotePrefix="1" applyFont="1" applyFill="1" applyBorder="1" applyAlignment="1">
      <alignment horizontal="center" wrapText="1"/>
    </xf>
    <xf numFmtId="0" fontId="11" fillId="4" borderId="4" xfId="0" quotePrefix="1" applyFont="1" applyFill="1" applyBorder="1" applyAlignment="1">
      <alignment horizontal="center" wrapText="1"/>
    </xf>
    <xf numFmtId="0" fontId="17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wrapText="1"/>
    </xf>
    <xf numFmtId="0" fontId="11" fillId="0" borderId="1" xfId="0" quotePrefix="1" applyFont="1" applyBorder="1" applyAlignment="1">
      <alignment horizontal="left" vertical="center"/>
    </xf>
    <xf numFmtId="0" fontId="11" fillId="0" borderId="2" xfId="0" quotePrefix="1" applyFont="1" applyBorder="1" applyAlignment="1">
      <alignment horizontal="left" vertical="center"/>
    </xf>
    <xf numFmtId="0" fontId="11" fillId="0" borderId="4" xfId="0" quotePrefix="1" applyFont="1" applyBorder="1" applyAlignment="1">
      <alignment horizontal="left" vertical="center"/>
    </xf>
    <xf numFmtId="0" fontId="11" fillId="3" borderId="1" xfId="0" quotePrefix="1" applyFont="1" applyFill="1" applyBorder="1" applyAlignment="1">
      <alignment horizontal="left" vertical="center" wrapText="1"/>
    </xf>
    <xf numFmtId="0" fontId="11" fillId="3" borderId="2" xfId="0" quotePrefix="1" applyFont="1" applyFill="1" applyBorder="1" applyAlignment="1">
      <alignment horizontal="left" vertical="center" wrapText="1"/>
    </xf>
    <xf numFmtId="0" fontId="11" fillId="3" borderId="4" xfId="0" quotePrefix="1" applyFont="1" applyFill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2" xfId="0" quotePrefix="1" applyFont="1" applyBorder="1" applyAlignment="1">
      <alignment horizontal="left" vertical="center" wrapText="1"/>
    </xf>
    <xf numFmtId="0" fontId="11" fillId="0" borderId="4" xfId="0" quotePrefix="1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1" fillId="9" borderId="1" xfId="0" applyFont="1" applyFill="1" applyBorder="1" applyAlignment="1">
      <alignment vertical="center"/>
    </xf>
    <xf numFmtId="0" fontId="1" fillId="9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" fillId="9" borderId="1" xfId="0" applyFont="1" applyFill="1" applyBorder="1"/>
    <xf numFmtId="0" fontId="1" fillId="9" borderId="2" xfId="0" applyFont="1" applyFill="1" applyBorder="1"/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35"/>
  <sheetViews>
    <sheetView zoomScaleNormal="100" workbookViewId="0">
      <selection activeCell="J10" sqref="J10"/>
    </sheetView>
  </sheetViews>
  <sheetFormatPr defaultRowHeight="15" x14ac:dyDescent="0.25"/>
  <cols>
    <col min="6" max="9" width="25.28515625" customWidth="1"/>
    <col min="10" max="10" width="9.7109375" customWidth="1"/>
  </cols>
  <sheetData>
    <row r="1" spans="2:11" ht="41.25" customHeight="1" x14ac:dyDescent="0.25">
      <c r="B1" s="220" t="s">
        <v>193</v>
      </c>
      <c r="C1" s="220"/>
      <c r="D1" s="220"/>
      <c r="E1" s="220"/>
      <c r="F1" s="220"/>
      <c r="G1" s="220"/>
      <c r="H1" s="220"/>
      <c r="I1" s="220"/>
      <c r="J1" s="220"/>
      <c r="K1" s="220"/>
    </row>
    <row r="2" spans="2:11" ht="15.75" x14ac:dyDescent="0.25">
      <c r="B2" s="220" t="s">
        <v>8</v>
      </c>
      <c r="C2" s="220"/>
      <c r="D2" s="220"/>
      <c r="E2" s="220"/>
      <c r="F2" s="220"/>
      <c r="G2" s="220"/>
      <c r="H2" s="220"/>
      <c r="I2" s="232"/>
      <c r="J2" s="232"/>
      <c r="K2" s="19"/>
    </row>
    <row r="3" spans="2:11" ht="19.5" customHeight="1" x14ac:dyDescent="0.25">
      <c r="B3" s="236"/>
      <c r="C3" s="236"/>
      <c r="D3" s="236"/>
      <c r="E3" s="20"/>
      <c r="F3" s="20"/>
      <c r="G3" s="20"/>
      <c r="H3" s="20"/>
      <c r="I3" s="21"/>
      <c r="J3" s="21"/>
      <c r="K3" s="19"/>
    </row>
    <row r="4" spans="2:11" ht="18" customHeight="1" x14ac:dyDescent="0.25">
      <c r="B4" s="220" t="s">
        <v>32</v>
      </c>
      <c r="C4" s="237"/>
      <c r="D4" s="237"/>
      <c r="E4" s="237"/>
      <c r="F4" s="237"/>
      <c r="G4" s="237"/>
      <c r="H4" s="237"/>
      <c r="I4" s="237"/>
      <c r="J4" s="237"/>
      <c r="K4" s="19"/>
    </row>
    <row r="5" spans="2:11" ht="18" customHeight="1" x14ac:dyDescent="0.25">
      <c r="B5" s="22"/>
      <c r="C5" s="23"/>
      <c r="D5" s="23"/>
      <c r="E5" s="23"/>
      <c r="F5" s="23"/>
      <c r="G5" s="23"/>
      <c r="H5" s="23"/>
      <c r="I5" s="23"/>
      <c r="J5" s="23"/>
      <c r="K5" s="19"/>
    </row>
    <row r="6" spans="2:11" x14ac:dyDescent="0.25">
      <c r="B6" s="210" t="s">
        <v>39</v>
      </c>
      <c r="C6" s="210"/>
      <c r="D6" s="210"/>
      <c r="E6" s="210"/>
      <c r="F6" s="210"/>
      <c r="G6" s="24"/>
      <c r="H6" s="24"/>
      <c r="I6" s="24"/>
      <c r="J6" s="25"/>
      <c r="K6" s="19"/>
    </row>
    <row r="7" spans="2:11" ht="25.5" customHeight="1" x14ac:dyDescent="0.25">
      <c r="B7" s="233" t="s">
        <v>6</v>
      </c>
      <c r="C7" s="234"/>
      <c r="D7" s="234"/>
      <c r="E7" s="234"/>
      <c r="F7" s="235"/>
      <c r="G7" s="39" t="s">
        <v>194</v>
      </c>
      <c r="H7" s="40" t="s">
        <v>195</v>
      </c>
      <c r="I7" s="39" t="s">
        <v>196</v>
      </c>
      <c r="J7" s="40" t="s">
        <v>10</v>
      </c>
      <c r="K7" s="40" t="s">
        <v>23</v>
      </c>
    </row>
    <row r="8" spans="2:11" s="13" customFormat="1" ht="11.25" x14ac:dyDescent="0.2">
      <c r="B8" s="223">
        <v>1</v>
      </c>
      <c r="C8" s="224"/>
      <c r="D8" s="224"/>
      <c r="E8" s="224"/>
      <c r="F8" s="225"/>
      <c r="G8" s="12">
        <v>2</v>
      </c>
      <c r="H8" s="11">
        <v>3</v>
      </c>
      <c r="I8" s="11">
        <v>4</v>
      </c>
      <c r="J8" s="11" t="s">
        <v>42</v>
      </c>
      <c r="K8" s="11" t="s">
        <v>43</v>
      </c>
    </row>
    <row r="9" spans="2:11" ht="15" customHeight="1" x14ac:dyDescent="0.25">
      <c r="B9" s="226" t="s">
        <v>0</v>
      </c>
      <c r="C9" s="227"/>
      <c r="D9" s="227"/>
      <c r="E9" s="227"/>
      <c r="F9" s="228"/>
      <c r="G9" s="36">
        <f>G10+G11</f>
        <v>513274.21</v>
      </c>
      <c r="H9" s="36">
        <f>H10+H11</f>
        <v>975850.33</v>
      </c>
      <c r="I9" s="36">
        <f>I10+I11</f>
        <v>506366.13</v>
      </c>
      <c r="J9" s="9">
        <f>I9/G9*100</f>
        <v>98.654115117141771</v>
      </c>
      <c r="K9" s="9">
        <f>I9/H9*100</f>
        <v>51.889732926564669</v>
      </c>
    </row>
    <row r="10" spans="2:11" ht="15" customHeight="1" x14ac:dyDescent="0.25">
      <c r="B10" s="229" t="s">
        <v>25</v>
      </c>
      <c r="C10" s="230"/>
      <c r="D10" s="230"/>
      <c r="E10" s="230"/>
      <c r="F10" s="231"/>
      <c r="G10" s="36">
        <v>513274.21</v>
      </c>
      <c r="H10" s="36">
        <v>975850.33</v>
      </c>
      <c r="I10" s="36">
        <v>506366.13</v>
      </c>
      <c r="J10" s="9">
        <f>I10/G10*100</f>
        <v>98.654115117141771</v>
      </c>
      <c r="K10" s="9">
        <f t="shared" ref="K10:K15" si="0">I10/H10*100</f>
        <v>51.889732926564669</v>
      </c>
    </row>
    <row r="11" spans="2:11" x14ac:dyDescent="0.25">
      <c r="B11" s="238" t="s">
        <v>26</v>
      </c>
      <c r="C11" s="239"/>
      <c r="D11" s="239"/>
      <c r="E11" s="239"/>
      <c r="F11" s="240"/>
      <c r="G11" s="33">
        <v>0</v>
      </c>
      <c r="H11" s="33">
        <v>0</v>
      </c>
      <c r="I11" s="33">
        <v>0</v>
      </c>
      <c r="J11" s="9">
        <v>0</v>
      </c>
      <c r="K11" s="9">
        <v>23</v>
      </c>
    </row>
    <row r="12" spans="2:11" x14ac:dyDescent="0.25">
      <c r="B12" s="190" t="s">
        <v>192</v>
      </c>
      <c r="C12" s="191"/>
      <c r="D12" s="191"/>
      <c r="E12" s="191"/>
      <c r="F12" s="192"/>
      <c r="G12" s="33">
        <v>0</v>
      </c>
      <c r="H12" s="33">
        <v>10746.47</v>
      </c>
      <c r="I12" s="33">
        <v>0</v>
      </c>
      <c r="J12" s="9">
        <v>0</v>
      </c>
      <c r="K12" s="9">
        <f>I12/H12*100</f>
        <v>0</v>
      </c>
    </row>
    <row r="13" spans="2:11" x14ac:dyDescent="0.25">
      <c r="B13" s="207" t="s">
        <v>1</v>
      </c>
      <c r="C13" s="208"/>
      <c r="D13" s="208"/>
      <c r="E13" s="208"/>
      <c r="F13" s="209"/>
      <c r="G13" s="36">
        <f>G14+G15</f>
        <v>513274.21</v>
      </c>
      <c r="H13" s="36">
        <f>H14+H15</f>
        <v>986596.8</v>
      </c>
      <c r="I13" s="36">
        <f>I14+I15</f>
        <v>508126.61</v>
      </c>
      <c r="J13" s="9">
        <f>I13/G13*100</f>
        <v>98.997105270494686</v>
      </c>
      <c r="K13" s="9">
        <f t="shared" si="0"/>
        <v>51.502965547830684</v>
      </c>
    </row>
    <row r="14" spans="2:11" ht="15" customHeight="1" x14ac:dyDescent="0.25">
      <c r="B14" s="244" t="s">
        <v>27</v>
      </c>
      <c r="C14" s="245"/>
      <c r="D14" s="245"/>
      <c r="E14" s="245"/>
      <c r="F14" s="246"/>
      <c r="G14" s="36">
        <v>513274.21</v>
      </c>
      <c r="H14" s="36">
        <v>974796.80000000005</v>
      </c>
      <c r="I14" s="36">
        <v>508053.64</v>
      </c>
      <c r="J14" s="9">
        <f>I14/G14*100</f>
        <v>98.982888698031417</v>
      </c>
      <c r="K14" s="9">
        <f t="shared" si="0"/>
        <v>52.11892776012396</v>
      </c>
    </row>
    <row r="15" spans="2:11" x14ac:dyDescent="0.25">
      <c r="B15" s="238" t="s">
        <v>28</v>
      </c>
      <c r="C15" s="239"/>
      <c r="D15" s="239"/>
      <c r="E15" s="239"/>
      <c r="F15" s="240"/>
      <c r="G15" s="33">
        <v>0</v>
      </c>
      <c r="H15" s="33">
        <v>11800</v>
      </c>
      <c r="I15" s="33">
        <v>72.97</v>
      </c>
      <c r="J15" s="9">
        <v>0</v>
      </c>
      <c r="K15" s="9">
        <f t="shared" si="0"/>
        <v>0.61838983050847462</v>
      </c>
    </row>
    <row r="16" spans="2:11" ht="15" customHeight="1" x14ac:dyDescent="0.25">
      <c r="B16" s="241" t="s">
        <v>36</v>
      </c>
      <c r="C16" s="242"/>
      <c r="D16" s="242"/>
      <c r="E16" s="242"/>
      <c r="F16" s="243"/>
      <c r="G16" s="36">
        <v>0</v>
      </c>
      <c r="H16" s="37">
        <v>0</v>
      </c>
      <c r="I16" s="37">
        <f>I9-I13+I12</f>
        <v>-1760.4799999999814</v>
      </c>
      <c r="J16" s="9">
        <v>0</v>
      </c>
      <c r="K16" s="9">
        <v>0</v>
      </c>
    </row>
    <row r="17" spans="2:22" ht="18" x14ac:dyDescent="0.25">
      <c r="B17" s="20"/>
      <c r="C17" s="26"/>
      <c r="D17" s="26"/>
      <c r="E17" s="26"/>
      <c r="F17" s="26"/>
      <c r="G17" s="26"/>
      <c r="H17" s="27"/>
      <c r="I17" s="27"/>
      <c r="J17" s="27"/>
      <c r="K17" s="27"/>
    </row>
    <row r="18" spans="2:22" ht="18" customHeight="1" x14ac:dyDescent="0.25">
      <c r="B18" s="210" t="s">
        <v>35</v>
      </c>
      <c r="C18" s="210"/>
      <c r="D18" s="210"/>
      <c r="E18" s="210"/>
      <c r="F18" s="210"/>
      <c r="G18" s="26"/>
      <c r="H18" s="27"/>
      <c r="I18" s="27"/>
      <c r="J18" s="27"/>
      <c r="K18" s="27"/>
    </row>
    <row r="19" spans="2:22" ht="25.5" x14ac:dyDescent="0.25">
      <c r="B19" s="221" t="s">
        <v>6</v>
      </c>
      <c r="C19" s="221"/>
      <c r="D19" s="221"/>
      <c r="E19" s="221"/>
      <c r="F19" s="221"/>
      <c r="G19" s="41" t="s">
        <v>197</v>
      </c>
      <c r="H19" s="42" t="s">
        <v>195</v>
      </c>
      <c r="I19" s="41" t="s">
        <v>196</v>
      </c>
      <c r="J19" s="42" t="s">
        <v>10</v>
      </c>
      <c r="K19" s="42" t="s">
        <v>23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2:22" s="13" customFormat="1" ht="11.25" x14ac:dyDescent="0.2">
      <c r="B20" s="222">
        <v>1</v>
      </c>
      <c r="C20" s="222"/>
      <c r="D20" s="222"/>
      <c r="E20" s="222"/>
      <c r="F20" s="222"/>
      <c r="G20" s="12">
        <v>2</v>
      </c>
      <c r="H20" s="11">
        <v>3</v>
      </c>
      <c r="I20" s="11">
        <v>4</v>
      </c>
      <c r="J20" s="11" t="s">
        <v>42</v>
      </c>
      <c r="K20" s="11" t="s">
        <v>43</v>
      </c>
    </row>
    <row r="21" spans="2:22" ht="15.75" customHeight="1" x14ac:dyDescent="0.25">
      <c r="B21" s="216" t="s">
        <v>29</v>
      </c>
      <c r="C21" s="216"/>
      <c r="D21" s="216"/>
      <c r="E21" s="216"/>
      <c r="F21" s="216"/>
      <c r="G21" s="8"/>
      <c r="H21" s="8"/>
      <c r="I21" s="194">
        <v>0</v>
      </c>
      <c r="J21" s="8"/>
      <c r="K21" s="8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2:22" x14ac:dyDescent="0.25">
      <c r="B22" s="216" t="s">
        <v>30</v>
      </c>
      <c r="C22" s="217"/>
      <c r="D22" s="217"/>
      <c r="E22" s="217"/>
      <c r="F22" s="217"/>
      <c r="G22" s="8"/>
      <c r="H22" s="8"/>
      <c r="I22" s="194">
        <v>0</v>
      </c>
      <c r="J22" s="8"/>
      <c r="K22" s="8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2:22" s="19" customFormat="1" ht="15" customHeight="1" x14ac:dyDescent="0.25">
      <c r="B23" s="215" t="s">
        <v>31</v>
      </c>
      <c r="C23" s="215"/>
      <c r="D23" s="215"/>
      <c r="E23" s="215"/>
      <c r="F23" s="215"/>
      <c r="G23" s="9"/>
      <c r="H23" s="9"/>
      <c r="I23" s="193">
        <v>0</v>
      </c>
      <c r="J23" s="9"/>
      <c r="K23" s="9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 s="19" customFormat="1" ht="15" customHeight="1" x14ac:dyDescent="0.25">
      <c r="B24" s="215" t="s">
        <v>33</v>
      </c>
      <c r="C24" s="215"/>
      <c r="D24" s="215"/>
      <c r="E24" s="215"/>
      <c r="F24" s="215"/>
      <c r="G24" s="9"/>
      <c r="H24" s="9"/>
      <c r="I24" s="36">
        <v>0</v>
      </c>
      <c r="J24" s="9"/>
      <c r="K24" s="9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2:22" x14ac:dyDescent="0.25">
      <c r="B25" s="218" t="s">
        <v>38</v>
      </c>
      <c r="C25" s="219"/>
      <c r="D25" s="219"/>
      <c r="E25" s="219"/>
      <c r="F25" s="219"/>
      <c r="G25" s="36"/>
      <c r="H25" s="9"/>
      <c r="I25" s="36">
        <v>0</v>
      </c>
      <c r="J25" s="9"/>
      <c r="K25" s="9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2:22" ht="11.25" customHeight="1" x14ac:dyDescent="0.25">
      <c r="B26" s="28"/>
      <c r="C26" s="29"/>
      <c r="D26" s="29"/>
      <c r="E26" s="29"/>
      <c r="F26" s="29"/>
      <c r="G26" s="30"/>
      <c r="H26" s="30"/>
      <c r="I26" s="30"/>
      <c r="J26" s="30"/>
      <c r="K26" s="19"/>
    </row>
    <row r="27" spans="2:22" ht="23.25" customHeight="1" x14ac:dyDescent="0.25">
      <c r="B27" s="214" t="s">
        <v>37</v>
      </c>
      <c r="C27" s="214"/>
      <c r="D27" s="214"/>
      <c r="E27" s="214"/>
      <c r="F27" s="214"/>
      <c r="G27" s="214"/>
      <c r="H27" s="214"/>
      <c r="I27" s="214"/>
      <c r="J27" s="214"/>
      <c r="K27" s="214"/>
    </row>
    <row r="28" spans="2:22" ht="10.5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2:22" hidden="1" x14ac:dyDescent="0.25">
      <c r="B29" s="211"/>
      <c r="C29" s="211"/>
      <c r="D29" s="211"/>
      <c r="E29" s="211"/>
      <c r="F29" s="211"/>
      <c r="G29" s="211"/>
      <c r="H29" s="211"/>
      <c r="I29" s="211"/>
      <c r="J29" s="211"/>
      <c r="K29" s="211"/>
    </row>
    <row r="30" spans="2:22" hidden="1" x14ac:dyDescent="0.25">
      <c r="B30" s="211"/>
      <c r="C30" s="211"/>
      <c r="D30" s="211"/>
      <c r="E30" s="211"/>
      <c r="F30" s="211"/>
      <c r="G30" s="211"/>
      <c r="H30" s="211"/>
      <c r="I30" s="211"/>
      <c r="J30" s="211"/>
      <c r="K30" s="211"/>
    </row>
    <row r="31" spans="2:22" ht="15" customHeight="1" x14ac:dyDescent="0.25">
      <c r="B31" s="211" t="s">
        <v>40</v>
      </c>
      <c r="C31" s="211"/>
      <c r="D31" s="211"/>
      <c r="E31" s="211"/>
      <c r="F31" s="211"/>
      <c r="G31" s="211"/>
      <c r="H31" s="211"/>
      <c r="I31" s="211"/>
      <c r="J31" s="211"/>
      <c r="K31" s="211"/>
    </row>
    <row r="32" spans="2:22" ht="36.75" customHeight="1" x14ac:dyDescent="0.25">
      <c r="B32" s="211"/>
      <c r="C32" s="211"/>
      <c r="D32" s="211"/>
      <c r="E32" s="211"/>
      <c r="F32" s="211"/>
      <c r="G32" s="211"/>
      <c r="H32" s="211"/>
      <c r="I32" s="211"/>
      <c r="J32" s="211"/>
      <c r="K32" s="211"/>
    </row>
    <row r="33" spans="2:11" x14ac:dyDescent="0.25">
      <c r="B33" s="213"/>
      <c r="C33" s="213"/>
      <c r="D33" s="213"/>
      <c r="E33" s="213"/>
      <c r="F33" s="213"/>
      <c r="G33" s="213"/>
      <c r="H33" s="213"/>
      <c r="I33" s="213"/>
      <c r="J33" s="213"/>
    </row>
    <row r="34" spans="2:11" ht="15" customHeight="1" x14ac:dyDescent="0.25">
      <c r="B34" s="212" t="s">
        <v>41</v>
      </c>
      <c r="C34" s="212"/>
      <c r="D34" s="212"/>
      <c r="E34" s="212"/>
      <c r="F34" s="212"/>
      <c r="G34" s="212"/>
      <c r="H34" s="212"/>
      <c r="I34" s="212"/>
      <c r="J34" s="212"/>
      <c r="K34" s="212"/>
    </row>
    <row r="35" spans="2:11" x14ac:dyDescent="0.25">
      <c r="B35" s="212"/>
      <c r="C35" s="212"/>
      <c r="D35" s="212"/>
      <c r="E35" s="212"/>
      <c r="F35" s="212"/>
      <c r="G35" s="212"/>
      <c r="H35" s="212"/>
      <c r="I35" s="212"/>
      <c r="J35" s="212"/>
      <c r="K35" s="212"/>
    </row>
  </sheetData>
  <mergeCells count="29">
    <mergeCell ref="B1:K1"/>
    <mergeCell ref="B6:F6"/>
    <mergeCell ref="B19:F19"/>
    <mergeCell ref="B20:F20"/>
    <mergeCell ref="B21:F21"/>
    <mergeCell ref="B8:F8"/>
    <mergeCell ref="B9:F9"/>
    <mergeCell ref="B10:F10"/>
    <mergeCell ref="B2:J2"/>
    <mergeCell ref="B7:F7"/>
    <mergeCell ref="B3:D3"/>
    <mergeCell ref="B4:J4"/>
    <mergeCell ref="B11:F11"/>
    <mergeCell ref="B16:F16"/>
    <mergeCell ref="B14:F14"/>
    <mergeCell ref="B15:F15"/>
    <mergeCell ref="B13:F13"/>
    <mergeCell ref="B18:F18"/>
    <mergeCell ref="B29:K29"/>
    <mergeCell ref="B31:K32"/>
    <mergeCell ref="B34:K35"/>
    <mergeCell ref="B33:F33"/>
    <mergeCell ref="G33:J33"/>
    <mergeCell ref="B27:K27"/>
    <mergeCell ref="B23:F23"/>
    <mergeCell ref="B22:F22"/>
    <mergeCell ref="B24:F24"/>
    <mergeCell ref="B25:F25"/>
    <mergeCell ref="B30:K30"/>
  </mergeCell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74"/>
  <sheetViews>
    <sheetView workbookViewId="0">
      <selection activeCell="K40" sqref="K4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6.140625" customWidth="1"/>
    <col min="5" max="5" width="6.5703125" customWidth="1"/>
    <col min="6" max="6" width="46" customWidth="1"/>
    <col min="7" max="9" width="25.28515625" customWidth="1"/>
    <col min="10" max="11" width="15.7109375" customWidth="1"/>
  </cols>
  <sheetData>
    <row r="1" spans="2:11" ht="18" customHeight="1" x14ac:dyDescent="0.25">
      <c r="B1" s="1"/>
      <c r="C1" s="1"/>
      <c r="D1" s="1"/>
      <c r="E1" s="1"/>
      <c r="F1" s="1"/>
      <c r="G1" s="1"/>
      <c r="H1" s="1"/>
      <c r="I1" s="1"/>
      <c r="J1" s="1"/>
    </row>
    <row r="2" spans="2:11" ht="15.75" customHeight="1" x14ac:dyDescent="0.25">
      <c r="B2" s="220" t="s">
        <v>8</v>
      </c>
      <c r="C2" s="220"/>
      <c r="D2" s="220"/>
      <c r="E2" s="220"/>
      <c r="F2" s="220"/>
      <c r="G2" s="220"/>
      <c r="H2" s="220"/>
      <c r="I2" s="220"/>
      <c r="J2" s="220"/>
      <c r="K2" s="220"/>
    </row>
    <row r="3" spans="2:11" ht="18" x14ac:dyDescent="0.25">
      <c r="B3" s="20"/>
      <c r="C3" s="20"/>
      <c r="D3" s="20"/>
      <c r="E3" s="20"/>
      <c r="F3" s="20"/>
      <c r="G3" s="20"/>
      <c r="H3" s="20"/>
      <c r="I3" s="21"/>
      <c r="J3" s="21"/>
      <c r="K3" s="19"/>
    </row>
    <row r="4" spans="2:11" ht="18" customHeight="1" x14ac:dyDescent="0.25">
      <c r="B4" s="220" t="s">
        <v>34</v>
      </c>
      <c r="C4" s="220"/>
      <c r="D4" s="220"/>
      <c r="E4" s="220"/>
      <c r="F4" s="220"/>
      <c r="G4" s="220"/>
      <c r="H4" s="220"/>
      <c r="I4" s="220"/>
      <c r="J4" s="220"/>
      <c r="K4" s="220"/>
    </row>
    <row r="5" spans="2:11" ht="18" x14ac:dyDescent="0.25">
      <c r="B5" s="20"/>
      <c r="C5" s="20"/>
      <c r="D5" s="20"/>
      <c r="E5" s="20"/>
      <c r="F5" s="20"/>
      <c r="G5" s="20"/>
      <c r="H5" s="20"/>
      <c r="I5" s="21"/>
      <c r="J5" s="21"/>
      <c r="K5" s="19"/>
    </row>
    <row r="6" spans="2:11" ht="15.75" customHeight="1" x14ac:dyDescent="0.25">
      <c r="B6" s="220" t="s">
        <v>11</v>
      </c>
      <c r="C6" s="220"/>
      <c r="D6" s="220"/>
      <c r="E6" s="220"/>
      <c r="F6" s="220"/>
      <c r="G6" s="220"/>
      <c r="H6" s="220"/>
      <c r="I6" s="220"/>
      <c r="J6" s="220"/>
      <c r="K6" s="220"/>
    </row>
    <row r="7" spans="2:11" ht="18" x14ac:dyDescent="0.25">
      <c r="B7" s="20"/>
      <c r="C7" s="20"/>
      <c r="D7" s="20"/>
      <c r="E7" s="20"/>
      <c r="F7" s="20"/>
      <c r="G7" s="20"/>
      <c r="H7" s="20"/>
      <c r="I7" s="21"/>
      <c r="J7" s="21"/>
      <c r="K7" s="19"/>
    </row>
    <row r="8" spans="2:11" ht="32.25" customHeight="1" x14ac:dyDescent="0.25">
      <c r="B8" s="247" t="s">
        <v>6</v>
      </c>
      <c r="C8" s="248"/>
      <c r="D8" s="248"/>
      <c r="E8" s="248"/>
      <c r="F8" s="249"/>
      <c r="G8" s="140" t="s">
        <v>198</v>
      </c>
      <c r="H8" s="139" t="s">
        <v>195</v>
      </c>
      <c r="I8" s="140" t="s">
        <v>196</v>
      </c>
      <c r="J8" s="139" t="s">
        <v>10</v>
      </c>
      <c r="K8" s="139" t="s">
        <v>23</v>
      </c>
    </row>
    <row r="9" spans="2:11" s="13" customFormat="1" ht="11.25" x14ac:dyDescent="0.2">
      <c r="B9" s="250">
        <v>1</v>
      </c>
      <c r="C9" s="251"/>
      <c r="D9" s="251"/>
      <c r="E9" s="251"/>
      <c r="F9" s="252"/>
      <c r="G9" s="141">
        <v>2</v>
      </c>
      <c r="H9" s="141">
        <v>3</v>
      </c>
      <c r="I9" s="141">
        <v>4</v>
      </c>
      <c r="J9" s="141" t="s">
        <v>42</v>
      </c>
      <c r="K9" s="141" t="s">
        <v>43</v>
      </c>
    </row>
    <row r="10" spans="2:11" x14ac:dyDescent="0.25">
      <c r="B10" s="44"/>
      <c r="C10" s="44"/>
      <c r="D10" s="44"/>
      <c r="E10" s="44"/>
      <c r="F10" s="44" t="s">
        <v>24</v>
      </c>
      <c r="G10" s="45"/>
      <c r="H10" s="45"/>
      <c r="I10" s="45"/>
      <c r="J10" s="45"/>
      <c r="K10" s="45"/>
    </row>
    <row r="11" spans="2:11" ht="15.75" customHeight="1" x14ac:dyDescent="0.25">
      <c r="B11" s="46">
        <v>6</v>
      </c>
      <c r="C11" s="46"/>
      <c r="D11" s="46"/>
      <c r="E11" s="46"/>
      <c r="F11" s="46" t="s">
        <v>2</v>
      </c>
      <c r="G11" s="47">
        <f>G12+G19+G22+G25</f>
        <v>513274.20999999996</v>
      </c>
      <c r="H11" s="47">
        <f>H12+H19+H22+H25</f>
        <v>975850.33000000007</v>
      </c>
      <c r="I11" s="47">
        <f>I12+I19+I22+I25</f>
        <v>506366.13</v>
      </c>
      <c r="J11" s="47">
        <f>I11/G11*100</f>
        <v>98.654115117141785</v>
      </c>
      <c r="K11" s="47">
        <f>I11/H11*100</f>
        <v>51.889732926564669</v>
      </c>
    </row>
    <row r="12" spans="2:11" s="200" customFormat="1" ht="25.5" x14ac:dyDescent="0.25">
      <c r="B12" s="3"/>
      <c r="C12" s="3">
        <v>63</v>
      </c>
      <c r="D12" s="3"/>
      <c r="E12" s="3"/>
      <c r="F12" s="3" t="s">
        <v>12</v>
      </c>
      <c r="G12" s="197">
        <f>G13+G15+G17</f>
        <v>410785.91</v>
      </c>
      <c r="H12" s="198">
        <f>H13+H15+H17</f>
        <v>851842.17</v>
      </c>
      <c r="I12" s="199">
        <f>I13+I15+I17</f>
        <v>417638.24</v>
      </c>
      <c r="J12" s="33">
        <f>I12/G12*100</f>
        <v>101.66810249163609</v>
      </c>
      <c r="K12" s="33">
        <f>I12/H12*100</f>
        <v>49.027654970403731</v>
      </c>
    </row>
    <row r="13" spans="2:11" s="200" customFormat="1" ht="18.75" customHeight="1" x14ac:dyDescent="0.25">
      <c r="B13" s="3"/>
      <c r="C13" s="3"/>
      <c r="D13" s="3">
        <v>631</v>
      </c>
      <c r="E13" s="3"/>
      <c r="F13" s="3" t="s">
        <v>212</v>
      </c>
      <c r="G13" s="197">
        <v>0</v>
      </c>
      <c r="H13" s="198">
        <f>H14</f>
        <v>2900</v>
      </c>
      <c r="I13" s="199">
        <f>I14</f>
        <v>0</v>
      </c>
      <c r="J13" s="33">
        <v>0</v>
      </c>
      <c r="K13" s="33">
        <v>0</v>
      </c>
    </row>
    <row r="14" spans="2:11" s="203" customFormat="1" ht="21" customHeight="1" x14ac:dyDescent="0.25">
      <c r="B14" s="6"/>
      <c r="C14" s="6"/>
      <c r="D14" s="6"/>
      <c r="E14" s="6">
        <v>6311</v>
      </c>
      <c r="F14" s="6" t="s">
        <v>213</v>
      </c>
      <c r="G14" s="34">
        <v>0</v>
      </c>
      <c r="H14" s="201">
        <v>2900</v>
      </c>
      <c r="I14" s="201">
        <v>0</v>
      </c>
      <c r="J14" s="202">
        <v>0</v>
      </c>
      <c r="K14" s="202">
        <v>0</v>
      </c>
    </row>
    <row r="15" spans="2:11" s="200" customFormat="1" ht="25.5" x14ac:dyDescent="0.25">
      <c r="B15" s="3"/>
      <c r="C15" s="3"/>
      <c r="D15" s="3">
        <v>636</v>
      </c>
      <c r="E15" s="3"/>
      <c r="F15" s="3" t="s">
        <v>202</v>
      </c>
      <c r="G15" s="197">
        <f>G16</f>
        <v>410785.91</v>
      </c>
      <c r="H15" s="198">
        <f>H16</f>
        <v>844983.29</v>
      </c>
      <c r="I15" s="198">
        <f>I16</f>
        <v>417638.24</v>
      </c>
      <c r="J15" s="33">
        <f>I15/G15*100</f>
        <v>101.66810249163609</v>
      </c>
      <c r="K15" s="33">
        <f>I15/H15*100</f>
        <v>49.425621185952679</v>
      </c>
    </row>
    <row r="16" spans="2:11" ht="25.5" x14ac:dyDescent="0.25">
      <c r="B16" s="3"/>
      <c r="C16" s="6"/>
      <c r="D16" s="6"/>
      <c r="E16" s="6">
        <v>6361</v>
      </c>
      <c r="F16" s="6" t="s">
        <v>203</v>
      </c>
      <c r="G16" s="34">
        <v>410785.91</v>
      </c>
      <c r="H16" s="35">
        <v>844983.29</v>
      </c>
      <c r="I16" s="35">
        <v>417638.24</v>
      </c>
      <c r="J16" s="33">
        <f>I16/G16*100</f>
        <v>101.66810249163609</v>
      </c>
      <c r="K16" s="33">
        <f>I16/H16*100</f>
        <v>49.425621185952679</v>
      </c>
    </row>
    <row r="17" spans="2:11" s="200" customFormat="1" ht="25.5" x14ac:dyDescent="0.25">
      <c r="B17" s="3"/>
      <c r="C17" s="3"/>
      <c r="D17" s="3">
        <v>639</v>
      </c>
      <c r="E17" s="3"/>
      <c r="F17" s="3" t="s">
        <v>214</v>
      </c>
      <c r="G17" s="197">
        <f>G18</f>
        <v>0</v>
      </c>
      <c r="H17" s="198">
        <f>H18</f>
        <v>3958.88</v>
      </c>
      <c r="I17" s="198">
        <v>0</v>
      </c>
      <c r="J17" s="33">
        <v>0</v>
      </c>
      <c r="K17" s="33">
        <v>0</v>
      </c>
    </row>
    <row r="18" spans="2:11" ht="25.5" x14ac:dyDescent="0.25">
      <c r="B18" s="3"/>
      <c r="C18" s="6"/>
      <c r="D18" s="6"/>
      <c r="E18" s="6">
        <v>6393</v>
      </c>
      <c r="F18" s="6" t="s">
        <v>215</v>
      </c>
      <c r="G18" s="34">
        <v>0</v>
      </c>
      <c r="H18" s="35">
        <v>3958.88</v>
      </c>
      <c r="I18" s="35">
        <v>0</v>
      </c>
      <c r="J18" s="33">
        <v>0</v>
      </c>
      <c r="K18" s="33">
        <v>0</v>
      </c>
    </row>
    <row r="19" spans="2:11" s="200" customFormat="1" x14ac:dyDescent="0.25">
      <c r="B19" s="3"/>
      <c r="C19" s="3">
        <v>65</v>
      </c>
      <c r="D19" s="3"/>
      <c r="E19" s="3"/>
      <c r="F19" s="3" t="s">
        <v>56</v>
      </c>
      <c r="G19" s="197">
        <f>G20</f>
        <v>18881.32</v>
      </c>
      <c r="H19" s="198">
        <v>0</v>
      </c>
      <c r="I19" s="198">
        <f>I20</f>
        <v>0</v>
      </c>
      <c r="J19" s="33">
        <f>I19/G19*100</f>
        <v>0</v>
      </c>
      <c r="K19" s="33">
        <v>0</v>
      </c>
    </row>
    <row r="20" spans="2:11" s="200" customFormat="1" x14ac:dyDescent="0.25">
      <c r="B20" s="3"/>
      <c r="C20" s="3"/>
      <c r="D20" s="3">
        <v>652</v>
      </c>
      <c r="E20" s="3"/>
      <c r="F20" s="3" t="s">
        <v>204</v>
      </c>
      <c r="G20" s="197">
        <f>G21</f>
        <v>18881.32</v>
      </c>
      <c r="H20" s="198">
        <v>0</v>
      </c>
      <c r="I20" s="198">
        <f>I21</f>
        <v>0</v>
      </c>
      <c r="J20" s="33">
        <v>0</v>
      </c>
      <c r="K20" s="33">
        <v>0</v>
      </c>
    </row>
    <row r="21" spans="2:11" s="203" customFormat="1" x14ac:dyDescent="0.25">
      <c r="B21" s="6"/>
      <c r="C21" s="6"/>
      <c r="D21" s="6"/>
      <c r="E21" s="6">
        <v>6526</v>
      </c>
      <c r="F21" s="6" t="s">
        <v>205</v>
      </c>
      <c r="G21" s="34">
        <v>18881.32</v>
      </c>
      <c r="H21" s="201">
        <v>0</v>
      </c>
      <c r="I21" s="201">
        <v>0</v>
      </c>
      <c r="J21" s="202">
        <v>0</v>
      </c>
      <c r="K21" s="202">
        <v>0</v>
      </c>
    </row>
    <row r="22" spans="2:11" s="200" customFormat="1" ht="25.5" x14ac:dyDescent="0.25">
      <c r="B22" s="10"/>
      <c r="C22" s="10">
        <v>66</v>
      </c>
      <c r="D22" s="204"/>
      <c r="E22" s="204"/>
      <c r="F22" s="3" t="s">
        <v>86</v>
      </c>
      <c r="G22" s="197">
        <f t="shared" ref="G22:I23" si="0">G23</f>
        <v>33.81</v>
      </c>
      <c r="H22" s="197">
        <f t="shared" si="0"/>
        <v>1600</v>
      </c>
      <c r="I22" s="198">
        <f t="shared" si="0"/>
        <v>0</v>
      </c>
      <c r="J22" s="33">
        <f>I22/G22*100</f>
        <v>0</v>
      </c>
      <c r="K22" s="33">
        <f>I22/H22*100</f>
        <v>0</v>
      </c>
    </row>
    <row r="23" spans="2:11" s="200" customFormat="1" ht="25.5" x14ac:dyDescent="0.25">
      <c r="B23" s="10"/>
      <c r="C23" s="10"/>
      <c r="D23" s="10">
        <v>661</v>
      </c>
      <c r="E23" s="204"/>
      <c r="F23" s="3" t="s">
        <v>206</v>
      </c>
      <c r="G23" s="197">
        <f t="shared" si="0"/>
        <v>33.81</v>
      </c>
      <c r="H23" s="197">
        <f t="shared" si="0"/>
        <v>1600</v>
      </c>
      <c r="I23" s="198">
        <f t="shared" si="0"/>
        <v>0</v>
      </c>
      <c r="J23" s="33">
        <f>I23/G23*100</f>
        <v>0</v>
      </c>
      <c r="K23" s="33">
        <f>I23/H23*100</f>
        <v>0</v>
      </c>
    </row>
    <row r="24" spans="2:11" x14ac:dyDescent="0.25">
      <c r="B24" s="4"/>
      <c r="C24" s="4"/>
      <c r="D24" s="4"/>
      <c r="E24" s="5">
        <v>6615</v>
      </c>
      <c r="F24" s="6" t="s">
        <v>207</v>
      </c>
      <c r="G24" s="34">
        <v>33.81</v>
      </c>
      <c r="H24" s="34">
        <v>1600</v>
      </c>
      <c r="I24" s="35">
        <v>0</v>
      </c>
      <c r="J24" s="33"/>
      <c r="K24" s="33"/>
    </row>
    <row r="25" spans="2:11" s="200" customFormat="1" x14ac:dyDescent="0.25">
      <c r="B25" s="10"/>
      <c r="C25" s="10">
        <v>67</v>
      </c>
      <c r="D25" s="204"/>
      <c r="E25" s="204"/>
      <c r="F25" s="3" t="s">
        <v>55</v>
      </c>
      <c r="G25" s="197">
        <f t="shared" ref="G25:I26" si="1">G26</f>
        <v>83573.17</v>
      </c>
      <c r="H25" s="197">
        <f t="shared" si="1"/>
        <v>122408.16</v>
      </c>
      <c r="I25" s="198">
        <f t="shared" si="1"/>
        <v>88727.89</v>
      </c>
      <c r="J25" s="33">
        <f>I25/G25*100</f>
        <v>106.16791250110531</v>
      </c>
      <c r="K25" s="33">
        <f>I25/H25*100</f>
        <v>72.485273857559818</v>
      </c>
    </row>
    <row r="26" spans="2:11" s="200" customFormat="1" ht="25.5" x14ac:dyDescent="0.25">
      <c r="B26" s="10"/>
      <c r="C26" s="10"/>
      <c r="D26" s="204">
        <v>671</v>
      </c>
      <c r="E26" s="204"/>
      <c r="F26" s="205" t="s">
        <v>208</v>
      </c>
      <c r="G26" s="197">
        <f t="shared" si="1"/>
        <v>83573.17</v>
      </c>
      <c r="H26" s="197">
        <f t="shared" si="1"/>
        <v>122408.16</v>
      </c>
      <c r="I26" s="198">
        <f t="shared" si="1"/>
        <v>88727.89</v>
      </c>
      <c r="J26" s="33">
        <f>I26/G26*100</f>
        <v>106.16791250110531</v>
      </c>
      <c r="K26" s="33">
        <f>I26/H26*100</f>
        <v>72.485273857559818</v>
      </c>
    </row>
    <row r="27" spans="2:11" s="203" customFormat="1" ht="25.5" x14ac:dyDescent="0.25">
      <c r="B27" s="4"/>
      <c r="C27" s="4"/>
      <c r="D27" s="5"/>
      <c r="E27" s="4">
        <v>6711</v>
      </c>
      <c r="F27" s="152" t="s">
        <v>209</v>
      </c>
      <c r="G27" s="34">
        <v>83573.17</v>
      </c>
      <c r="H27" s="34">
        <v>122408.16</v>
      </c>
      <c r="I27" s="201">
        <v>88727.89</v>
      </c>
      <c r="J27" s="202">
        <f>I27/G27*100</f>
        <v>106.16791250110531</v>
      </c>
      <c r="K27" s="202">
        <f>I27/H27*100</f>
        <v>72.485273857559818</v>
      </c>
    </row>
    <row r="28" spans="2:11" x14ac:dyDescent="0.25">
      <c r="B28" s="50">
        <v>9</v>
      </c>
      <c r="C28" s="48"/>
      <c r="D28" s="49"/>
      <c r="E28" s="49"/>
      <c r="F28" s="153" t="s">
        <v>172</v>
      </c>
      <c r="G28" s="145">
        <v>0</v>
      </c>
      <c r="H28" s="47">
        <f>H29</f>
        <v>10746.47</v>
      </c>
      <c r="I28" s="51">
        <f>I29</f>
        <v>0</v>
      </c>
      <c r="J28" s="47">
        <v>0</v>
      </c>
      <c r="K28" s="47">
        <f>I28/H28*100</f>
        <v>0</v>
      </c>
    </row>
    <row r="29" spans="2:11" s="200" customFormat="1" x14ac:dyDescent="0.25">
      <c r="B29" s="10"/>
      <c r="C29" s="10">
        <v>92</v>
      </c>
      <c r="D29" s="204"/>
      <c r="E29" s="204"/>
      <c r="F29" s="205" t="s">
        <v>172</v>
      </c>
      <c r="G29" s="197">
        <v>0</v>
      </c>
      <c r="H29" s="197">
        <f>H30</f>
        <v>10746.47</v>
      </c>
      <c r="I29" s="198">
        <v>0</v>
      </c>
      <c r="J29" s="33">
        <v>0</v>
      </c>
      <c r="K29" s="33">
        <v>0</v>
      </c>
    </row>
    <row r="30" spans="2:11" s="200" customFormat="1" x14ac:dyDescent="0.25">
      <c r="B30" s="10"/>
      <c r="C30" s="10"/>
      <c r="D30" s="204">
        <v>922</v>
      </c>
      <c r="E30" s="204"/>
      <c r="F30" s="3" t="s">
        <v>210</v>
      </c>
      <c r="G30" s="197">
        <v>0</v>
      </c>
      <c r="H30" s="197">
        <f>H31</f>
        <v>10746.47</v>
      </c>
      <c r="I30" s="198">
        <v>0</v>
      </c>
      <c r="J30" s="33">
        <v>0</v>
      </c>
      <c r="K30" s="33">
        <v>0</v>
      </c>
    </row>
    <row r="31" spans="2:11" x14ac:dyDescent="0.25">
      <c r="B31" s="10"/>
      <c r="C31" s="4"/>
      <c r="D31" s="5"/>
      <c r="E31" s="5">
        <v>9221</v>
      </c>
      <c r="F31" s="6" t="s">
        <v>211</v>
      </c>
      <c r="G31" s="34">
        <v>0</v>
      </c>
      <c r="H31" s="34">
        <v>10746.47</v>
      </c>
      <c r="I31" s="35">
        <v>0</v>
      </c>
      <c r="J31" s="33">
        <v>0</v>
      </c>
      <c r="K31" s="33">
        <v>0</v>
      </c>
    </row>
    <row r="32" spans="2:11" x14ac:dyDescent="0.25">
      <c r="B32" s="253"/>
      <c r="C32" s="254"/>
      <c r="D32" s="254"/>
      <c r="E32" s="254"/>
      <c r="F32" s="255"/>
      <c r="G32" s="34"/>
      <c r="H32" s="34"/>
      <c r="I32" s="35"/>
      <c r="J32" s="14"/>
      <c r="K32" s="14"/>
    </row>
    <row r="33" spans="2:11" x14ac:dyDescent="0.25">
      <c r="B33" s="247" t="s">
        <v>6</v>
      </c>
      <c r="C33" s="248"/>
      <c r="D33" s="248"/>
      <c r="E33" s="248"/>
      <c r="F33" s="249"/>
      <c r="G33" s="143"/>
      <c r="H33" s="143"/>
      <c r="I33" s="67"/>
      <c r="J33" s="144"/>
      <c r="K33" s="144"/>
    </row>
    <row r="34" spans="2:11" x14ac:dyDescent="0.25">
      <c r="B34" s="250">
        <v>1</v>
      </c>
      <c r="C34" s="251"/>
      <c r="D34" s="251"/>
      <c r="E34" s="251"/>
      <c r="F34" s="252"/>
      <c r="G34" s="143"/>
      <c r="H34" s="143"/>
      <c r="I34" s="67"/>
      <c r="J34" s="144"/>
      <c r="K34" s="144"/>
    </row>
    <row r="35" spans="2:11" x14ac:dyDescent="0.25">
      <c r="B35" s="44"/>
      <c r="C35" s="44"/>
      <c r="D35" s="44"/>
      <c r="E35" s="44"/>
      <c r="F35" s="44" t="s">
        <v>19</v>
      </c>
      <c r="G35" s="45">
        <f>G36+G40+G70+G71+G72+G73+G74</f>
        <v>513274.20999999996</v>
      </c>
      <c r="H35" s="45">
        <f>H36+H70+H71+H72+H73+H74</f>
        <v>986596.8</v>
      </c>
      <c r="I35" s="45">
        <f>I36+I40+I70+I71+I72+I73+I74</f>
        <v>508126.61</v>
      </c>
      <c r="J35" s="45">
        <f t="shared" ref="J35:J44" si="2">I35/G35*100</f>
        <v>98.9971052704947</v>
      </c>
      <c r="K35" s="45">
        <f>I35/H35*100</f>
        <v>51.502965547830684</v>
      </c>
    </row>
    <row r="36" spans="2:11" x14ac:dyDescent="0.25">
      <c r="B36" s="46">
        <v>3</v>
      </c>
      <c r="C36" s="46"/>
      <c r="D36" s="46"/>
      <c r="E36" s="46"/>
      <c r="F36" s="46" t="s">
        <v>3</v>
      </c>
      <c r="G36" s="47">
        <f>G37+G38+G39</f>
        <v>398516.79</v>
      </c>
      <c r="H36" s="47">
        <f>H37+H38+H39+H40</f>
        <v>974432.8</v>
      </c>
      <c r="I36" s="47">
        <f>I37+I38+I39</f>
        <v>407216.77</v>
      </c>
      <c r="J36" s="47">
        <f t="shared" si="2"/>
        <v>102.18308995211972</v>
      </c>
      <c r="K36" s="47">
        <f>I36/H36*100</f>
        <v>41.790133706500846</v>
      </c>
    </row>
    <row r="37" spans="2:11" x14ac:dyDescent="0.25">
      <c r="B37" s="3"/>
      <c r="C37" s="6">
        <v>31</v>
      </c>
      <c r="D37" s="6"/>
      <c r="E37" s="6">
        <v>31</v>
      </c>
      <c r="F37" s="6" t="s">
        <v>4</v>
      </c>
      <c r="G37" s="34">
        <v>379954.99</v>
      </c>
      <c r="H37" s="34">
        <v>777208.63</v>
      </c>
      <c r="I37" s="35">
        <v>389967.74</v>
      </c>
      <c r="J37" s="33">
        <f t="shared" si="2"/>
        <v>102.63524634852143</v>
      </c>
      <c r="K37" s="33">
        <f>I37/H37*100</f>
        <v>50.175425869885146</v>
      </c>
    </row>
    <row r="38" spans="2:11" ht="15.75" customHeight="1" x14ac:dyDescent="0.25">
      <c r="B38" s="4"/>
      <c r="C38" s="5">
        <v>32</v>
      </c>
      <c r="D38" s="4"/>
      <c r="E38" s="4">
        <v>3212</v>
      </c>
      <c r="F38" s="4" t="s">
        <v>80</v>
      </c>
      <c r="G38" s="34">
        <v>17553.8</v>
      </c>
      <c r="H38" s="34">
        <v>35339.4</v>
      </c>
      <c r="I38" s="35">
        <v>15989.03</v>
      </c>
      <c r="J38" s="33">
        <f t="shared" si="2"/>
        <v>91.08586175073205</v>
      </c>
      <c r="K38" s="33">
        <f>I38/H38*100</f>
        <v>45.244203353763787</v>
      </c>
    </row>
    <row r="39" spans="2:11" ht="15.75" customHeight="1" x14ac:dyDescent="0.25">
      <c r="B39" s="4"/>
      <c r="C39" s="4"/>
      <c r="D39" s="4"/>
      <c r="E39" s="4">
        <v>3295</v>
      </c>
      <c r="F39" s="4" t="s">
        <v>79</v>
      </c>
      <c r="G39" s="34">
        <v>1008</v>
      </c>
      <c r="H39" s="34">
        <v>2016</v>
      </c>
      <c r="I39" s="35">
        <v>1260</v>
      </c>
      <c r="J39" s="33">
        <f t="shared" si="2"/>
        <v>125</v>
      </c>
      <c r="K39" s="33">
        <f>I39/H39*100</f>
        <v>62.5</v>
      </c>
    </row>
    <row r="40" spans="2:11" x14ac:dyDescent="0.25">
      <c r="B40" s="48"/>
      <c r="C40" s="48">
        <v>32</v>
      </c>
      <c r="D40" s="49"/>
      <c r="E40" s="49"/>
      <c r="F40" s="50" t="s">
        <v>9</v>
      </c>
      <c r="G40" s="47">
        <f>G41+G45+G52+G61+G63</f>
        <v>114444.42000000001</v>
      </c>
      <c r="H40" s="47">
        <f>H41+H45+H52+H61+H63</f>
        <v>159868.76999999999</v>
      </c>
      <c r="I40" s="51">
        <f>I41+I45+I52+I61+I63</f>
        <v>100603.38999999998</v>
      </c>
      <c r="J40" s="47">
        <f t="shared" si="2"/>
        <v>87.905893533297629</v>
      </c>
      <c r="K40" s="47">
        <f t="shared" ref="K40:K48" si="3">I40/H40*100</f>
        <v>62.92873210946702</v>
      </c>
    </row>
    <row r="41" spans="2:11" x14ac:dyDescent="0.25">
      <c r="B41" s="48"/>
      <c r="C41" s="48"/>
      <c r="D41" s="48">
        <v>321</v>
      </c>
      <c r="E41" s="48"/>
      <c r="F41" s="50" t="s">
        <v>13</v>
      </c>
      <c r="G41" s="47">
        <f>G42+G43+G44</f>
        <v>1520.71</v>
      </c>
      <c r="H41" s="47">
        <f>H42+H43+H44</f>
        <v>4250</v>
      </c>
      <c r="I41" s="51">
        <f>I42+I43+I44</f>
        <v>1877.5</v>
      </c>
      <c r="J41" s="47">
        <f t="shared" si="2"/>
        <v>123.46206706078083</v>
      </c>
      <c r="K41" s="47">
        <f t="shared" si="3"/>
        <v>44.176470588235297</v>
      </c>
    </row>
    <row r="42" spans="2:11" x14ac:dyDescent="0.25">
      <c r="B42" s="4"/>
      <c r="C42" s="10"/>
      <c r="D42" s="4"/>
      <c r="E42" s="4">
        <v>3211</v>
      </c>
      <c r="F42" s="15" t="s">
        <v>14</v>
      </c>
      <c r="G42" s="34">
        <v>612</v>
      </c>
      <c r="H42" s="34">
        <v>2500</v>
      </c>
      <c r="I42" s="35">
        <v>756</v>
      </c>
      <c r="J42" s="33">
        <f t="shared" si="2"/>
        <v>123.52941176470588</v>
      </c>
      <c r="K42" s="33">
        <f t="shared" si="3"/>
        <v>30.240000000000002</v>
      </c>
    </row>
    <row r="43" spans="2:11" x14ac:dyDescent="0.25">
      <c r="B43" s="4"/>
      <c r="C43" s="10"/>
      <c r="D43" s="5"/>
      <c r="E43" s="4">
        <v>3213</v>
      </c>
      <c r="F43" s="4" t="s">
        <v>57</v>
      </c>
      <c r="G43" s="34">
        <v>247.95</v>
      </c>
      <c r="H43" s="34">
        <v>450</v>
      </c>
      <c r="I43" s="35">
        <v>329.2</v>
      </c>
      <c r="J43" s="33">
        <f t="shared" si="2"/>
        <v>132.76870336761445</v>
      </c>
      <c r="K43" s="33">
        <f t="shared" si="3"/>
        <v>73.155555555555551</v>
      </c>
    </row>
    <row r="44" spans="2:11" x14ac:dyDescent="0.25">
      <c r="B44" s="4"/>
      <c r="C44" s="10"/>
      <c r="D44" s="5"/>
      <c r="E44" s="4">
        <v>3214</v>
      </c>
      <c r="F44" s="4" t="s">
        <v>58</v>
      </c>
      <c r="G44" s="34">
        <v>660.76</v>
      </c>
      <c r="H44" s="34">
        <v>1300</v>
      </c>
      <c r="I44" s="35">
        <v>792.3</v>
      </c>
      <c r="J44" s="33">
        <f t="shared" si="2"/>
        <v>119.90737938131848</v>
      </c>
      <c r="K44" s="33">
        <f t="shared" si="3"/>
        <v>60.946153846153841</v>
      </c>
    </row>
    <row r="45" spans="2:11" x14ac:dyDescent="0.25">
      <c r="B45" s="48"/>
      <c r="C45" s="48"/>
      <c r="D45" s="48">
        <v>322</v>
      </c>
      <c r="E45" s="49"/>
      <c r="F45" s="50" t="s">
        <v>59</v>
      </c>
      <c r="G45" s="47">
        <f>G46+G47+G48+G49+G50+G51</f>
        <v>20516.650000000001</v>
      </c>
      <c r="H45" s="47">
        <f>H46+H47+H48+H49+H50+H51</f>
        <v>48166.400000000001</v>
      </c>
      <c r="I45" s="51">
        <f>I46+I47+I48+I49+I50+I51</f>
        <v>25397.350000000002</v>
      </c>
      <c r="J45" s="47">
        <f>I45/G45*100</f>
        <v>123.78897139640243</v>
      </c>
      <c r="K45" s="47">
        <f>I45/H45*100</f>
        <v>52.728354205421212</v>
      </c>
    </row>
    <row r="46" spans="2:11" x14ac:dyDescent="0.25">
      <c r="B46" s="4"/>
      <c r="C46" s="4"/>
      <c r="D46" s="4"/>
      <c r="E46" s="4">
        <v>3221</v>
      </c>
      <c r="F46" s="4" t="s">
        <v>60</v>
      </c>
      <c r="G46" s="34">
        <v>2642.11</v>
      </c>
      <c r="H46" s="34">
        <v>8295.67</v>
      </c>
      <c r="I46" s="35">
        <v>2748.44</v>
      </c>
      <c r="J46" s="33">
        <f>I46/G46*100</f>
        <v>104.02443501595316</v>
      </c>
      <c r="K46" s="33">
        <f t="shared" si="3"/>
        <v>33.131018953261162</v>
      </c>
    </row>
    <row r="47" spans="2:11" x14ac:dyDescent="0.25">
      <c r="B47" s="4"/>
      <c r="C47" s="4"/>
      <c r="D47" s="4"/>
      <c r="E47" s="4">
        <v>3222</v>
      </c>
      <c r="F47" s="4" t="s">
        <v>61</v>
      </c>
      <c r="G47" s="34">
        <v>11711.82</v>
      </c>
      <c r="H47" s="34">
        <v>25470.73</v>
      </c>
      <c r="I47" s="35">
        <v>13628.31</v>
      </c>
      <c r="J47" s="33">
        <f>I47/G47*100</f>
        <v>116.36372485232866</v>
      </c>
      <c r="K47" s="33">
        <f t="shared" si="3"/>
        <v>53.505769171123085</v>
      </c>
    </row>
    <row r="48" spans="2:11" x14ac:dyDescent="0.25">
      <c r="B48" s="4"/>
      <c r="C48" s="4"/>
      <c r="D48" s="4"/>
      <c r="E48" s="4">
        <v>3223</v>
      </c>
      <c r="F48" s="4" t="s">
        <v>62</v>
      </c>
      <c r="G48" s="34">
        <v>5177.7299999999996</v>
      </c>
      <c r="H48" s="34">
        <v>11500</v>
      </c>
      <c r="I48" s="35">
        <v>7073.23</v>
      </c>
      <c r="J48" s="33">
        <f>I48/G48*100</f>
        <v>136.60870690437702</v>
      </c>
      <c r="K48" s="33">
        <f t="shared" si="3"/>
        <v>61.506347826086952</v>
      </c>
    </row>
    <row r="49" spans="2:11" x14ac:dyDescent="0.25">
      <c r="B49" s="4"/>
      <c r="C49" s="4"/>
      <c r="D49" s="4"/>
      <c r="E49" s="4">
        <v>3224</v>
      </c>
      <c r="F49" s="4" t="s">
        <v>63</v>
      </c>
      <c r="G49" s="34">
        <v>984.99</v>
      </c>
      <c r="H49" s="34">
        <v>1000</v>
      </c>
      <c r="I49" s="35">
        <v>376.13</v>
      </c>
      <c r="J49" s="33">
        <f t="shared" ref="J49:J59" si="4">I49/G49*100</f>
        <v>38.18617447892872</v>
      </c>
      <c r="K49" s="33">
        <f>I49/H49*100</f>
        <v>37.613</v>
      </c>
    </row>
    <row r="50" spans="2:11" x14ac:dyDescent="0.25">
      <c r="B50" s="4"/>
      <c r="C50" s="4"/>
      <c r="D50" s="4"/>
      <c r="E50" s="5">
        <v>3225</v>
      </c>
      <c r="F50" s="4" t="s">
        <v>64</v>
      </c>
      <c r="G50" s="34">
        <v>0</v>
      </c>
      <c r="H50" s="34">
        <v>1600</v>
      </c>
      <c r="I50" s="35">
        <v>1571.24</v>
      </c>
      <c r="J50" s="33">
        <v>0</v>
      </c>
      <c r="K50" s="33">
        <v>0</v>
      </c>
    </row>
    <row r="51" spans="2:11" x14ac:dyDescent="0.25">
      <c r="B51" s="4"/>
      <c r="C51" s="4"/>
      <c r="D51" s="4"/>
      <c r="E51" s="5">
        <v>3227</v>
      </c>
      <c r="F51" s="4" t="s">
        <v>65</v>
      </c>
      <c r="G51" s="34">
        <v>0</v>
      </c>
      <c r="H51" s="34">
        <v>300</v>
      </c>
      <c r="I51" s="35">
        <v>0</v>
      </c>
      <c r="J51" s="33">
        <v>0</v>
      </c>
      <c r="K51" s="33">
        <v>0</v>
      </c>
    </row>
    <row r="52" spans="2:11" x14ac:dyDescent="0.25">
      <c r="B52" s="48"/>
      <c r="C52" s="48"/>
      <c r="D52" s="48">
        <v>323</v>
      </c>
      <c r="E52" s="49"/>
      <c r="F52" s="50" t="s">
        <v>66</v>
      </c>
      <c r="G52" s="47">
        <f>G53+G54+G55+G56+G57+G58+G59+G60</f>
        <v>86748.49</v>
      </c>
      <c r="H52" s="47">
        <f>H53+H54+H55+H56+H57+H58+H59+H60</f>
        <v>97215.9</v>
      </c>
      <c r="I52" s="51">
        <f>I53+I54+I55+I56+I57+I58+I59+I60</f>
        <v>70584.999999999985</v>
      </c>
      <c r="J52" s="47">
        <f>I52/G52*100</f>
        <v>81.367410545128777</v>
      </c>
      <c r="K52" s="47">
        <f>I52/H52*100</f>
        <v>72.606435778509464</v>
      </c>
    </row>
    <row r="53" spans="2:11" x14ac:dyDescent="0.25">
      <c r="B53" s="4"/>
      <c r="C53" s="4"/>
      <c r="D53" s="4"/>
      <c r="E53" s="4">
        <v>3231</v>
      </c>
      <c r="F53" s="4" t="s">
        <v>67</v>
      </c>
      <c r="G53" s="34">
        <v>784</v>
      </c>
      <c r="H53" s="34">
        <v>2000</v>
      </c>
      <c r="I53" s="35">
        <v>841.24</v>
      </c>
      <c r="J53" s="33">
        <f t="shared" si="4"/>
        <v>107.30102040816327</v>
      </c>
      <c r="K53" s="33">
        <f>I53/H53*100</f>
        <v>42.061999999999998</v>
      </c>
    </row>
    <row r="54" spans="2:11" x14ac:dyDescent="0.25">
      <c r="B54" s="4"/>
      <c r="C54" s="4"/>
      <c r="D54" s="4"/>
      <c r="E54" s="4">
        <v>3232</v>
      </c>
      <c r="F54" s="4" t="s">
        <v>68</v>
      </c>
      <c r="G54" s="34">
        <v>22801.86</v>
      </c>
      <c r="H54" s="34">
        <v>3100</v>
      </c>
      <c r="I54" s="35">
        <v>2308.04</v>
      </c>
      <c r="J54" s="33">
        <f t="shared" si="4"/>
        <v>10.122156701251564</v>
      </c>
      <c r="K54" s="33">
        <f t="shared" ref="K54:K59" si="5">I54/H54*100</f>
        <v>74.452903225806452</v>
      </c>
    </row>
    <row r="55" spans="2:11" x14ac:dyDescent="0.25">
      <c r="B55" s="4"/>
      <c r="C55" s="4"/>
      <c r="D55" s="4"/>
      <c r="E55" s="4">
        <v>3234</v>
      </c>
      <c r="F55" s="4" t="s">
        <v>69</v>
      </c>
      <c r="G55" s="34">
        <v>784.91</v>
      </c>
      <c r="H55" s="34">
        <v>1500</v>
      </c>
      <c r="I55" s="35">
        <v>956.55</v>
      </c>
      <c r="J55" s="33">
        <f t="shared" si="4"/>
        <v>121.86747525193971</v>
      </c>
      <c r="K55" s="33">
        <f t="shared" si="5"/>
        <v>63.769999999999996</v>
      </c>
    </row>
    <row r="56" spans="2:11" x14ac:dyDescent="0.25">
      <c r="B56" s="4"/>
      <c r="C56" s="4"/>
      <c r="D56" s="4"/>
      <c r="E56" s="4">
        <v>3235</v>
      </c>
      <c r="F56" s="4" t="s">
        <v>70</v>
      </c>
      <c r="G56" s="34">
        <v>58640.95</v>
      </c>
      <c r="H56" s="34">
        <v>83765.899999999994</v>
      </c>
      <c r="I56" s="35">
        <v>61616.9</v>
      </c>
      <c r="J56" s="33">
        <f t="shared" si="4"/>
        <v>105.07486662477331</v>
      </c>
      <c r="K56" s="33">
        <f t="shared" si="5"/>
        <v>73.558452783292495</v>
      </c>
    </row>
    <row r="57" spans="2:11" x14ac:dyDescent="0.25">
      <c r="B57" s="4"/>
      <c r="C57" s="4"/>
      <c r="D57" s="4"/>
      <c r="E57" s="4">
        <v>3236</v>
      </c>
      <c r="F57" s="4" t="s">
        <v>71</v>
      </c>
      <c r="G57" s="34">
        <v>113.75</v>
      </c>
      <c r="H57" s="34">
        <v>1900</v>
      </c>
      <c r="I57" s="35">
        <v>1298.6500000000001</v>
      </c>
      <c r="J57" s="33">
        <f t="shared" si="4"/>
        <v>1141.6703296703297</v>
      </c>
      <c r="K57" s="33">
        <f t="shared" si="5"/>
        <v>68.349999999999994</v>
      </c>
    </row>
    <row r="58" spans="2:11" x14ac:dyDescent="0.25">
      <c r="B58" s="4"/>
      <c r="C58" s="4"/>
      <c r="D58" s="4"/>
      <c r="E58" s="4">
        <v>3237</v>
      </c>
      <c r="F58" s="4" t="s">
        <v>72</v>
      </c>
      <c r="G58" s="34">
        <v>1748.85</v>
      </c>
      <c r="H58" s="34">
        <v>0</v>
      </c>
      <c r="I58" s="35">
        <v>0</v>
      </c>
      <c r="J58" s="33">
        <v>0</v>
      </c>
      <c r="K58" s="33">
        <v>0</v>
      </c>
    </row>
    <row r="59" spans="2:11" x14ac:dyDescent="0.25">
      <c r="B59" s="4"/>
      <c r="C59" s="4"/>
      <c r="D59" s="4"/>
      <c r="E59" s="4">
        <v>3238</v>
      </c>
      <c r="F59" s="4" t="s">
        <v>73</v>
      </c>
      <c r="G59" s="34">
        <v>1674.17</v>
      </c>
      <c r="H59" s="34">
        <v>2400</v>
      </c>
      <c r="I59" s="35">
        <v>1090.3699999999999</v>
      </c>
      <c r="J59" s="33">
        <f t="shared" si="4"/>
        <v>65.128989290215443</v>
      </c>
      <c r="K59" s="33">
        <f t="shared" si="5"/>
        <v>45.432083333333331</v>
      </c>
    </row>
    <row r="60" spans="2:11" x14ac:dyDescent="0.25">
      <c r="B60" s="4"/>
      <c r="C60" s="4"/>
      <c r="D60" s="4"/>
      <c r="E60" s="4">
        <v>3239</v>
      </c>
      <c r="F60" s="4" t="s">
        <v>81</v>
      </c>
      <c r="G60" s="34">
        <v>200</v>
      </c>
      <c r="H60" s="34">
        <v>2550</v>
      </c>
      <c r="I60" s="35">
        <v>2473.25</v>
      </c>
      <c r="J60" s="33">
        <f>I60/G60*100</f>
        <v>1236.625</v>
      </c>
      <c r="K60" s="33">
        <f>I60/H60*100</f>
        <v>96.990196078431367</v>
      </c>
    </row>
    <row r="61" spans="2:11" x14ac:dyDescent="0.25">
      <c r="B61" s="48"/>
      <c r="C61" s="48"/>
      <c r="D61" s="48">
        <v>324</v>
      </c>
      <c r="E61" s="48"/>
      <c r="F61" s="50" t="s">
        <v>89</v>
      </c>
      <c r="G61" s="145">
        <v>0</v>
      </c>
      <c r="H61" s="145">
        <v>0</v>
      </c>
      <c r="I61" s="146">
        <v>0</v>
      </c>
      <c r="J61" s="47">
        <v>0</v>
      </c>
      <c r="K61" s="47">
        <v>0</v>
      </c>
    </row>
    <row r="62" spans="2:11" x14ac:dyDescent="0.25">
      <c r="B62" s="4"/>
      <c r="C62" s="4"/>
      <c r="D62" s="4"/>
      <c r="E62" s="4">
        <v>3241</v>
      </c>
      <c r="F62" s="4" t="s">
        <v>90</v>
      </c>
      <c r="G62" s="34">
        <v>0</v>
      </c>
      <c r="H62" s="34">
        <v>0</v>
      </c>
      <c r="I62" s="35">
        <v>0</v>
      </c>
      <c r="J62" s="33">
        <v>0</v>
      </c>
      <c r="K62" s="33">
        <v>0</v>
      </c>
    </row>
    <row r="63" spans="2:11" x14ac:dyDescent="0.25">
      <c r="B63" s="48"/>
      <c r="C63" s="48"/>
      <c r="D63" s="48">
        <v>329</v>
      </c>
      <c r="E63" s="49"/>
      <c r="F63" s="50" t="s">
        <v>74</v>
      </c>
      <c r="G63" s="47">
        <f>G64+G65+G66+G67+G68+G69</f>
        <v>5658.57</v>
      </c>
      <c r="H63" s="47">
        <f>H64+H65+H66+H67+H68+H69</f>
        <v>10236.469999999999</v>
      </c>
      <c r="I63" s="51">
        <f>I64+I65+I66+I67+I68+I69</f>
        <v>2743.54</v>
      </c>
      <c r="J63" s="47">
        <f>I63/G63*100</f>
        <v>48.484687827489985</v>
      </c>
      <c r="K63" s="47">
        <f>I63/H63*100</f>
        <v>26.801622043536494</v>
      </c>
    </row>
    <row r="64" spans="2:11" x14ac:dyDescent="0.25">
      <c r="B64" s="4"/>
      <c r="C64" s="4"/>
      <c r="D64" s="4"/>
      <c r="E64" s="4">
        <v>3292</v>
      </c>
      <c r="F64" s="4" t="s">
        <v>75</v>
      </c>
      <c r="G64" s="34">
        <v>40.5</v>
      </c>
      <c r="H64" s="34">
        <v>200</v>
      </c>
      <c r="I64" s="35">
        <v>13.09</v>
      </c>
      <c r="J64" s="33">
        <v>0</v>
      </c>
      <c r="K64" s="33">
        <f>I64/H64*100</f>
        <v>6.544999999999999</v>
      </c>
    </row>
    <row r="65" spans="2:11" x14ac:dyDescent="0.25">
      <c r="B65" s="4"/>
      <c r="C65" s="4"/>
      <c r="D65" s="4"/>
      <c r="E65" s="4">
        <v>3293</v>
      </c>
      <c r="F65" s="4" t="s">
        <v>76</v>
      </c>
      <c r="G65" s="34">
        <v>0</v>
      </c>
      <c r="H65" s="34">
        <v>0</v>
      </c>
      <c r="I65" s="35">
        <v>0</v>
      </c>
      <c r="J65" s="33">
        <v>0</v>
      </c>
      <c r="K65" s="33">
        <v>0</v>
      </c>
    </row>
    <row r="66" spans="2:11" x14ac:dyDescent="0.25">
      <c r="B66" s="4"/>
      <c r="C66" s="4"/>
      <c r="D66" s="4"/>
      <c r="E66" s="4">
        <v>3294</v>
      </c>
      <c r="F66" s="4" t="s">
        <v>77</v>
      </c>
      <c r="G66" s="34">
        <v>125</v>
      </c>
      <c r="H66" s="34">
        <v>290</v>
      </c>
      <c r="I66" s="35">
        <v>256</v>
      </c>
      <c r="J66" s="33">
        <f t="shared" ref="J66:J73" si="6">I66/G66*100</f>
        <v>204.8</v>
      </c>
      <c r="K66" s="33">
        <f>I66/H66*100</f>
        <v>88.275862068965523</v>
      </c>
    </row>
    <row r="67" spans="2:11" x14ac:dyDescent="0.25">
      <c r="B67" s="4"/>
      <c r="C67" s="4"/>
      <c r="D67" s="4"/>
      <c r="E67" s="4">
        <v>3295</v>
      </c>
      <c r="F67" s="4" t="s">
        <v>173</v>
      </c>
      <c r="G67" s="34">
        <v>0</v>
      </c>
      <c r="H67" s="34">
        <v>0</v>
      </c>
      <c r="I67" s="35">
        <v>0</v>
      </c>
      <c r="J67" s="33">
        <v>0</v>
      </c>
      <c r="K67" s="33">
        <v>0</v>
      </c>
    </row>
    <row r="68" spans="2:11" x14ac:dyDescent="0.25">
      <c r="B68" s="4"/>
      <c r="C68" s="4"/>
      <c r="D68" s="4"/>
      <c r="E68" s="4">
        <v>3296</v>
      </c>
      <c r="F68" s="4" t="s">
        <v>82</v>
      </c>
      <c r="G68" s="34">
        <v>0</v>
      </c>
      <c r="H68" s="34">
        <v>0</v>
      </c>
      <c r="I68" s="35">
        <v>0</v>
      </c>
      <c r="J68" s="33">
        <v>0</v>
      </c>
      <c r="K68" s="33">
        <v>0</v>
      </c>
    </row>
    <row r="69" spans="2:11" x14ac:dyDescent="0.25">
      <c r="B69" s="4"/>
      <c r="C69" s="4"/>
      <c r="D69" s="4"/>
      <c r="E69" s="4">
        <v>3299</v>
      </c>
      <c r="F69" s="4" t="s">
        <v>74</v>
      </c>
      <c r="G69" s="34">
        <v>5493.07</v>
      </c>
      <c r="H69" s="34">
        <v>9746.4699999999993</v>
      </c>
      <c r="I69" s="35">
        <v>2474.4499999999998</v>
      </c>
      <c r="J69" s="33">
        <f t="shared" si="6"/>
        <v>45.046758916234452</v>
      </c>
      <c r="K69" s="33">
        <f>I69/H69*100</f>
        <v>25.388166177087708</v>
      </c>
    </row>
    <row r="70" spans="2:11" x14ac:dyDescent="0.25">
      <c r="B70" s="48"/>
      <c r="C70" s="48">
        <v>34</v>
      </c>
      <c r="D70" s="48">
        <v>343</v>
      </c>
      <c r="E70" s="49">
        <v>3431</v>
      </c>
      <c r="F70" s="50" t="s">
        <v>78</v>
      </c>
      <c r="G70" s="47">
        <v>73</v>
      </c>
      <c r="H70" s="47">
        <v>130</v>
      </c>
      <c r="I70" s="51">
        <v>0</v>
      </c>
      <c r="J70" s="47">
        <f t="shared" si="6"/>
        <v>0</v>
      </c>
      <c r="K70" s="47"/>
    </row>
    <row r="71" spans="2:11" x14ac:dyDescent="0.25">
      <c r="B71" s="48"/>
      <c r="C71" s="48">
        <v>37</v>
      </c>
      <c r="D71" s="48">
        <v>372</v>
      </c>
      <c r="E71" s="48">
        <v>3721</v>
      </c>
      <c r="F71" s="50" t="s">
        <v>84</v>
      </c>
      <c r="G71" s="47">
        <v>0</v>
      </c>
      <c r="H71" s="47">
        <v>0</v>
      </c>
      <c r="I71" s="51">
        <v>0</v>
      </c>
      <c r="J71" s="47">
        <v>0</v>
      </c>
      <c r="K71" s="47">
        <v>0</v>
      </c>
    </row>
    <row r="72" spans="2:11" x14ac:dyDescent="0.25">
      <c r="B72" s="48"/>
      <c r="C72" s="48">
        <v>38</v>
      </c>
      <c r="D72" s="48">
        <v>381</v>
      </c>
      <c r="E72" s="48">
        <v>3811</v>
      </c>
      <c r="F72" s="50" t="s">
        <v>83</v>
      </c>
      <c r="G72" s="47">
        <v>0</v>
      </c>
      <c r="H72" s="47">
        <v>0</v>
      </c>
      <c r="I72" s="51">
        <v>0</v>
      </c>
      <c r="J72" s="47">
        <v>0</v>
      </c>
      <c r="K72" s="47">
        <v>0</v>
      </c>
    </row>
    <row r="73" spans="2:11" x14ac:dyDescent="0.25">
      <c r="B73" s="48"/>
      <c r="C73" s="48"/>
      <c r="D73" s="48"/>
      <c r="E73" s="48">
        <v>3812</v>
      </c>
      <c r="F73" s="50" t="s">
        <v>85</v>
      </c>
      <c r="G73" s="47">
        <v>240</v>
      </c>
      <c r="H73" s="47">
        <v>234</v>
      </c>
      <c r="I73" s="51">
        <v>233.48</v>
      </c>
      <c r="J73" s="47">
        <f t="shared" si="6"/>
        <v>97.283333333333331</v>
      </c>
      <c r="K73" s="47">
        <f>I73/H73*100</f>
        <v>99.777777777777771</v>
      </c>
    </row>
    <row r="74" spans="2:11" x14ac:dyDescent="0.25">
      <c r="B74" s="52">
        <v>4</v>
      </c>
      <c r="C74" s="52"/>
      <c r="D74" s="52"/>
      <c r="E74" s="52"/>
      <c r="F74" s="53" t="s">
        <v>5</v>
      </c>
      <c r="G74" s="47">
        <v>0</v>
      </c>
      <c r="H74" s="47">
        <v>11800</v>
      </c>
      <c r="I74" s="47">
        <v>72.97</v>
      </c>
      <c r="J74" s="47">
        <v>0</v>
      </c>
      <c r="K74" s="47">
        <f>I74/H74*100</f>
        <v>0.61838983050847462</v>
      </c>
    </row>
  </sheetData>
  <mergeCells count="8">
    <mergeCell ref="B4:K4"/>
    <mergeCell ref="B2:K2"/>
    <mergeCell ref="B33:F33"/>
    <mergeCell ref="B34:F34"/>
    <mergeCell ref="B8:F8"/>
    <mergeCell ref="B9:F9"/>
    <mergeCell ref="B6:K6"/>
    <mergeCell ref="B32:F32"/>
  </mergeCell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7"/>
  <sheetViews>
    <sheetView topLeftCell="A7" workbookViewId="0">
      <selection activeCell="F9" sqref="F9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1:7" ht="18" x14ac:dyDescent="0.25">
      <c r="B1" s="1"/>
      <c r="C1" s="1"/>
      <c r="D1" s="1"/>
      <c r="E1" s="2"/>
      <c r="F1" s="2"/>
      <c r="G1" s="2"/>
    </row>
    <row r="2" spans="1:7" ht="15.75" customHeight="1" x14ac:dyDescent="0.25">
      <c r="B2" s="220" t="s">
        <v>21</v>
      </c>
      <c r="C2" s="220"/>
      <c r="D2" s="220"/>
      <c r="E2" s="220"/>
      <c r="F2" s="220"/>
      <c r="G2" s="220"/>
    </row>
    <row r="3" spans="1:7" ht="18" x14ac:dyDescent="0.25">
      <c r="B3" s="20"/>
      <c r="C3" s="20"/>
      <c r="D3" s="20"/>
      <c r="E3" s="21"/>
      <c r="F3" s="21"/>
      <c r="G3" s="21"/>
    </row>
    <row r="4" spans="1:7" ht="31.5" customHeight="1" x14ac:dyDescent="0.25">
      <c r="B4" s="139" t="s">
        <v>6</v>
      </c>
      <c r="C4" s="140" t="s">
        <v>194</v>
      </c>
      <c r="D4" s="139" t="s">
        <v>195</v>
      </c>
      <c r="E4" s="140" t="s">
        <v>196</v>
      </c>
      <c r="F4" s="139" t="s">
        <v>10</v>
      </c>
      <c r="G4" s="139" t="s">
        <v>23</v>
      </c>
    </row>
    <row r="5" spans="1:7" s="13" customFormat="1" ht="11.25" x14ac:dyDescent="0.2">
      <c r="B5" s="141">
        <v>1</v>
      </c>
      <c r="C5" s="141">
        <v>2</v>
      </c>
      <c r="D5" s="141">
        <v>3</v>
      </c>
      <c r="E5" s="141">
        <v>4</v>
      </c>
      <c r="F5" s="141" t="s">
        <v>42</v>
      </c>
      <c r="G5" s="141" t="s">
        <v>43</v>
      </c>
    </row>
    <row r="6" spans="1:7" x14ac:dyDescent="0.25">
      <c r="A6" s="19"/>
      <c r="B6" s="44" t="s">
        <v>20</v>
      </c>
      <c r="C6" s="45">
        <f>C7+C15+C17+C19+C20+C21+C22+C25+C26</f>
        <v>513274.20999999996</v>
      </c>
      <c r="D6" s="54">
        <f>D7+D15+D17+D19+D20+D21+D22+D23+D24+D25+D26</f>
        <v>986596.8</v>
      </c>
      <c r="E6" s="55">
        <f>E7+E15+E17+E19+E20+E21+E22+E25+E26</f>
        <v>506366.13</v>
      </c>
      <c r="F6" s="56">
        <f>E6/C6*100</f>
        <v>98.654115117141785</v>
      </c>
      <c r="G6" s="56">
        <f>E6/D6*100</f>
        <v>51.324525885346475</v>
      </c>
    </row>
    <row r="7" spans="1:7" x14ac:dyDescent="0.25">
      <c r="B7" s="57" t="s">
        <v>18</v>
      </c>
      <c r="C7" s="58">
        <f>C8+C9+C12+C13</f>
        <v>83573.17</v>
      </c>
      <c r="D7" s="58">
        <f>D8+D9+D10+D11+D12+D13+D14</f>
        <v>122408.16</v>
      </c>
      <c r="E7" s="59">
        <f>E8+E9+E10+E11+E12+E13+E14</f>
        <v>88727.89</v>
      </c>
      <c r="F7" s="60">
        <f t="shared" ref="F7:F21" si="0">E7/C7*100</f>
        <v>106.16791250110531</v>
      </c>
      <c r="G7" s="60">
        <f t="shared" ref="G7:G24" si="1">E7/D7*100</f>
        <v>72.485273857559818</v>
      </c>
    </row>
    <row r="8" spans="1:7" x14ac:dyDescent="0.25">
      <c r="B8" s="18" t="s">
        <v>17</v>
      </c>
      <c r="C8" s="34">
        <v>2179.1999999999998</v>
      </c>
      <c r="D8" s="34">
        <v>32442.49</v>
      </c>
      <c r="E8" s="35">
        <v>33132.57</v>
      </c>
      <c r="F8" s="31">
        <f>E8/C8*100</f>
        <v>1520.4006057268723</v>
      </c>
      <c r="G8" s="31">
        <f t="shared" si="1"/>
        <v>102.12708703925006</v>
      </c>
    </row>
    <row r="9" spans="1:7" x14ac:dyDescent="0.25">
      <c r="B9" s="17" t="s">
        <v>174</v>
      </c>
      <c r="C9" s="34">
        <v>14374.3</v>
      </c>
      <c r="D9" s="34">
        <v>0</v>
      </c>
      <c r="E9" s="35">
        <v>0</v>
      </c>
      <c r="F9" s="31">
        <f>E9/C9*100</f>
        <v>0</v>
      </c>
      <c r="G9" s="31">
        <v>0</v>
      </c>
    </row>
    <row r="10" spans="1:7" x14ac:dyDescent="0.25">
      <c r="B10" s="17" t="s">
        <v>176</v>
      </c>
      <c r="C10" s="34">
        <v>0</v>
      </c>
      <c r="D10" s="34">
        <v>0</v>
      </c>
      <c r="E10" s="35">
        <v>0</v>
      </c>
      <c r="F10" s="31">
        <v>0</v>
      </c>
      <c r="G10" s="31">
        <v>0</v>
      </c>
    </row>
    <row r="11" spans="1:7" x14ac:dyDescent="0.25">
      <c r="B11" s="17" t="s">
        <v>175</v>
      </c>
      <c r="C11" s="34">
        <v>0</v>
      </c>
      <c r="D11" s="34">
        <v>0</v>
      </c>
      <c r="E11" s="35">
        <v>0</v>
      </c>
      <c r="F11" s="31">
        <v>0</v>
      </c>
      <c r="G11" s="31">
        <v>0</v>
      </c>
    </row>
    <row r="12" spans="1:7" x14ac:dyDescent="0.25">
      <c r="B12" s="17" t="s">
        <v>44</v>
      </c>
      <c r="C12" s="34">
        <v>0</v>
      </c>
      <c r="D12" s="34">
        <v>0</v>
      </c>
      <c r="E12" s="35">
        <v>0</v>
      </c>
      <c r="F12" s="31">
        <v>0</v>
      </c>
      <c r="G12" s="31">
        <v>0</v>
      </c>
    </row>
    <row r="13" spans="1:7" x14ac:dyDescent="0.25">
      <c r="B13" s="16" t="s">
        <v>48</v>
      </c>
      <c r="C13" s="34">
        <v>67019.67</v>
      </c>
      <c r="D13" s="38">
        <v>89965.67</v>
      </c>
      <c r="E13" s="35">
        <v>55595.32</v>
      </c>
      <c r="F13" s="31">
        <f t="shared" si="0"/>
        <v>82.95373582114027</v>
      </c>
      <c r="G13" s="31">
        <f>E13/D13*100</f>
        <v>61.796149575721493</v>
      </c>
    </row>
    <row r="14" spans="1:7" x14ac:dyDescent="0.25">
      <c r="B14" s="16" t="s">
        <v>87</v>
      </c>
      <c r="C14" s="34">
        <v>0</v>
      </c>
      <c r="D14" s="38">
        <v>0</v>
      </c>
      <c r="E14" s="35">
        <v>0</v>
      </c>
      <c r="F14" s="31">
        <v>0</v>
      </c>
      <c r="G14" s="31">
        <v>0</v>
      </c>
    </row>
    <row r="15" spans="1:7" x14ac:dyDescent="0.25">
      <c r="B15" s="57" t="s">
        <v>16</v>
      </c>
      <c r="C15" s="58">
        <f>C16</f>
        <v>33.81</v>
      </c>
      <c r="D15" s="61">
        <f>D16</f>
        <v>1600</v>
      </c>
      <c r="E15" s="59">
        <f>E16</f>
        <v>0</v>
      </c>
      <c r="F15" s="60">
        <f>E15/C15*100</f>
        <v>0</v>
      </c>
      <c r="G15" s="60">
        <f t="shared" si="1"/>
        <v>0</v>
      </c>
    </row>
    <row r="16" spans="1:7" x14ac:dyDescent="0.25">
      <c r="B16" s="16" t="s">
        <v>15</v>
      </c>
      <c r="C16" s="34">
        <v>33.81</v>
      </c>
      <c r="D16" s="38">
        <v>1600</v>
      </c>
      <c r="E16" s="35">
        <v>0</v>
      </c>
      <c r="F16" s="31">
        <f>E16/C16*100</f>
        <v>0</v>
      </c>
      <c r="G16" s="31">
        <f t="shared" si="1"/>
        <v>0</v>
      </c>
    </row>
    <row r="17" spans="2:7" x14ac:dyDescent="0.25">
      <c r="B17" s="57" t="s">
        <v>45</v>
      </c>
      <c r="C17" s="58">
        <f>C18</f>
        <v>18881.32</v>
      </c>
      <c r="D17" s="61">
        <f>D18</f>
        <v>0</v>
      </c>
      <c r="E17" s="59">
        <v>0</v>
      </c>
      <c r="F17" s="60">
        <f t="shared" si="0"/>
        <v>0</v>
      </c>
      <c r="G17" s="60">
        <v>0</v>
      </c>
    </row>
    <row r="18" spans="2:7" x14ac:dyDescent="0.25">
      <c r="B18" s="16" t="s">
        <v>46</v>
      </c>
      <c r="C18" s="34">
        <v>18881.32</v>
      </c>
      <c r="D18" s="38">
        <v>0</v>
      </c>
      <c r="E18" s="35">
        <v>0</v>
      </c>
      <c r="F18" s="31">
        <f t="shared" si="0"/>
        <v>0</v>
      </c>
      <c r="G18" s="31">
        <v>0</v>
      </c>
    </row>
    <row r="19" spans="2:7" x14ac:dyDescent="0.25">
      <c r="B19" s="62" t="s">
        <v>47</v>
      </c>
      <c r="C19" s="58">
        <v>5289.78</v>
      </c>
      <c r="D19" s="61">
        <v>10746.47</v>
      </c>
      <c r="E19" s="59">
        <v>0</v>
      </c>
      <c r="F19" s="60">
        <f t="shared" si="0"/>
        <v>0</v>
      </c>
      <c r="G19" s="60">
        <f t="shared" si="1"/>
        <v>0</v>
      </c>
    </row>
    <row r="20" spans="2:7" x14ac:dyDescent="0.25">
      <c r="B20" s="62" t="s">
        <v>218</v>
      </c>
      <c r="C20" s="58">
        <v>400797.41</v>
      </c>
      <c r="D20" s="63">
        <v>813583.29</v>
      </c>
      <c r="E20" s="64">
        <v>409964.3</v>
      </c>
      <c r="F20" s="60">
        <f t="shared" si="0"/>
        <v>102.28716298341349</v>
      </c>
      <c r="G20" s="60">
        <f t="shared" si="1"/>
        <v>50.389960688597725</v>
      </c>
    </row>
    <row r="21" spans="2:7" x14ac:dyDescent="0.25">
      <c r="B21" s="62" t="s">
        <v>219</v>
      </c>
      <c r="C21" s="58">
        <v>4698.72</v>
      </c>
      <c r="D21" s="61">
        <v>31400</v>
      </c>
      <c r="E21" s="59">
        <v>7673.94</v>
      </c>
      <c r="F21" s="60">
        <f t="shared" si="0"/>
        <v>163.31979773214832</v>
      </c>
      <c r="G21" s="60">
        <f t="shared" si="1"/>
        <v>24.439299363057323</v>
      </c>
    </row>
    <row r="22" spans="2:7" x14ac:dyDescent="0.25">
      <c r="B22" s="62" t="s">
        <v>49</v>
      </c>
      <c r="C22" s="58">
        <v>0</v>
      </c>
      <c r="D22" s="61">
        <v>0</v>
      </c>
      <c r="E22" s="59">
        <v>0</v>
      </c>
      <c r="F22" s="60">
        <v>0</v>
      </c>
      <c r="G22" s="60">
        <v>0</v>
      </c>
    </row>
    <row r="23" spans="2:7" x14ac:dyDescent="0.25">
      <c r="B23" s="62" t="s">
        <v>216</v>
      </c>
      <c r="C23" s="58">
        <v>0</v>
      </c>
      <c r="D23" s="61">
        <v>2900</v>
      </c>
      <c r="E23" s="59">
        <v>0</v>
      </c>
      <c r="F23" s="60">
        <v>0</v>
      </c>
      <c r="G23" s="60">
        <f t="shared" si="1"/>
        <v>0</v>
      </c>
    </row>
    <row r="24" spans="2:7" x14ac:dyDescent="0.25">
      <c r="B24" s="62" t="s">
        <v>217</v>
      </c>
      <c r="C24" s="58">
        <v>0</v>
      </c>
      <c r="D24" s="61">
        <v>3958.88</v>
      </c>
      <c r="E24" s="59">
        <v>0</v>
      </c>
      <c r="F24" s="60">
        <v>0</v>
      </c>
      <c r="G24" s="60">
        <f t="shared" si="1"/>
        <v>0</v>
      </c>
    </row>
    <row r="25" spans="2:7" x14ac:dyDescent="0.25">
      <c r="B25" s="57" t="s">
        <v>50</v>
      </c>
      <c r="C25" s="58">
        <v>0</v>
      </c>
      <c r="D25" s="61">
        <v>0</v>
      </c>
      <c r="E25" s="59">
        <v>0</v>
      </c>
      <c r="F25" s="65">
        <v>0</v>
      </c>
      <c r="G25" s="65">
        <v>0</v>
      </c>
    </row>
    <row r="26" spans="2:7" ht="25.5" x14ac:dyDescent="0.25">
      <c r="B26" s="57" t="s">
        <v>88</v>
      </c>
      <c r="C26" s="58">
        <v>0</v>
      </c>
      <c r="D26" s="61">
        <v>0</v>
      </c>
      <c r="E26" s="59">
        <v>0</v>
      </c>
      <c r="F26" s="60">
        <v>0</v>
      </c>
      <c r="G26" s="60">
        <v>0</v>
      </c>
    </row>
    <row r="27" spans="2:7" ht="15.75" customHeight="1" x14ac:dyDescent="0.25">
      <c r="B27" s="44" t="s">
        <v>19</v>
      </c>
      <c r="C27" s="45">
        <f>SUM(C28+C36+C38+C40+C41+C42+C43+C46+C47)</f>
        <v>513274.20999999996</v>
      </c>
      <c r="D27" s="54">
        <f>D28+D36+D38+D40+D41+D42+D43+D44+D45+D46+D47</f>
        <v>986596.8</v>
      </c>
      <c r="E27" s="55">
        <f>E28+E36+E38+E40+E41+E42+E43+E46+E47</f>
        <v>508126.61000000004</v>
      </c>
      <c r="F27" s="56">
        <f>E27/C27*100</f>
        <v>98.997105270494714</v>
      </c>
      <c r="G27" s="56">
        <f>E27/D27*100</f>
        <v>51.502965547830684</v>
      </c>
    </row>
    <row r="28" spans="2:7" ht="15.75" customHeight="1" x14ac:dyDescent="0.25">
      <c r="B28" s="57" t="s">
        <v>18</v>
      </c>
      <c r="C28" s="58">
        <f>C29+C30+C33+C34+C35</f>
        <v>83573.17</v>
      </c>
      <c r="D28" s="58">
        <f>D29+D30+D31+D32+D33+D34+D35</f>
        <v>122408.16</v>
      </c>
      <c r="E28" s="59">
        <f>E29+E30+E31+E32+E33+E34+E35</f>
        <v>89295.66</v>
      </c>
      <c r="F28" s="60">
        <f>E28/C28*100</f>
        <v>106.84728125066934</v>
      </c>
      <c r="G28" s="60">
        <f t="shared" ref="G28:G45" si="2">E28/D28*100</f>
        <v>72.949107314414334</v>
      </c>
    </row>
    <row r="29" spans="2:7" x14ac:dyDescent="0.25">
      <c r="B29" s="18" t="s">
        <v>17</v>
      </c>
      <c r="C29" s="34">
        <v>2179.1999999999998</v>
      </c>
      <c r="D29" s="34">
        <v>32442.49</v>
      </c>
      <c r="E29" s="35">
        <v>25446.5</v>
      </c>
      <c r="F29" s="31">
        <f>E29/C29*100</f>
        <v>1167.6991556534508</v>
      </c>
      <c r="G29" s="31">
        <f t="shared" si="2"/>
        <v>78.435718096853847</v>
      </c>
    </row>
    <row r="30" spans="2:7" x14ac:dyDescent="0.25">
      <c r="B30" s="17" t="s">
        <v>177</v>
      </c>
      <c r="C30" s="34">
        <v>14374.3</v>
      </c>
      <c r="D30" s="34">
        <v>0</v>
      </c>
      <c r="E30" s="35">
        <v>0</v>
      </c>
      <c r="F30" s="31">
        <f>E30/C30*100</f>
        <v>0</v>
      </c>
      <c r="G30" s="31">
        <v>0</v>
      </c>
    </row>
    <row r="31" spans="2:7" x14ac:dyDescent="0.25">
      <c r="B31" s="17" t="s">
        <v>178</v>
      </c>
      <c r="C31" s="34">
        <v>0</v>
      </c>
      <c r="D31" s="34">
        <v>0</v>
      </c>
      <c r="E31" s="35">
        <v>0</v>
      </c>
      <c r="F31" s="31">
        <v>0</v>
      </c>
      <c r="G31" s="31">
        <v>0</v>
      </c>
    </row>
    <row r="32" spans="2:7" x14ac:dyDescent="0.25">
      <c r="B32" s="17" t="s">
        <v>175</v>
      </c>
      <c r="C32" s="34">
        <v>0</v>
      </c>
      <c r="D32" s="34">
        <v>0</v>
      </c>
      <c r="E32" s="35">
        <v>0</v>
      </c>
      <c r="F32" s="31">
        <v>0</v>
      </c>
      <c r="G32" s="31">
        <v>0</v>
      </c>
    </row>
    <row r="33" spans="2:7" x14ac:dyDescent="0.25">
      <c r="B33" s="17" t="s">
        <v>44</v>
      </c>
      <c r="C33" s="34">
        <v>0</v>
      </c>
      <c r="D33" s="34">
        <v>0</v>
      </c>
      <c r="E33" s="35">
        <v>0</v>
      </c>
      <c r="F33" s="31">
        <v>0</v>
      </c>
      <c r="G33" s="31">
        <v>0</v>
      </c>
    </row>
    <row r="34" spans="2:7" x14ac:dyDescent="0.25">
      <c r="B34" s="16" t="s">
        <v>48</v>
      </c>
      <c r="C34" s="34">
        <v>67019.67</v>
      </c>
      <c r="D34" s="38">
        <v>89965.67</v>
      </c>
      <c r="E34" s="35">
        <v>63849.16</v>
      </c>
      <c r="F34" s="31">
        <f t="shared" ref="F34:F41" si="3">E34/C34*100</f>
        <v>95.269284375766105</v>
      </c>
      <c r="G34" s="31">
        <f t="shared" si="2"/>
        <v>70.970582445503936</v>
      </c>
    </row>
    <row r="35" spans="2:7" x14ac:dyDescent="0.25">
      <c r="B35" s="16" t="s">
        <v>87</v>
      </c>
      <c r="C35" s="34">
        <v>0</v>
      </c>
      <c r="D35" s="38">
        <v>0</v>
      </c>
      <c r="E35" s="35">
        <v>0</v>
      </c>
      <c r="F35" s="31">
        <v>0</v>
      </c>
      <c r="G35" s="31">
        <v>0</v>
      </c>
    </row>
    <row r="36" spans="2:7" x14ac:dyDescent="0.25">
      <c r="B36" s="57" t="s">
        <v>16</v>
      </c>
      <c r="C36" s="58">
        <f>C37</f>
        <v>33.81</v>
      </c>
      <c r="D36" s="61">
        <f>D37</f>
        <v>1600</v>
      </c>
      <c r="E36" s="59">
        <f>E37</f>
        <v>0</v>
      </c>
      <c r="F36" s="60">
        <f>E36/C36*100</f>
        <v>0</v>
      </c>
      <c r="G36" s="60">
        <f t="shared" si="2"/>
        <v>0</v>
      </c>
    </row>
    <row r="37" spans="2:7" x14ac:dyDescent="0.25">
      <c r="B37" s="16" t="s">
        <v>15</v>
      </c>
      <c r="C37" s="34">
        <v>33.81</v>
      </c>
      <c r="D37" s="38">
        <v>1600</v>
      </c>
      <c r="E37" s="35">
        <v>0</v>
      </c>
      <c r="F37" s="31">
        <f>E37/C37*100</f>
        <v>0</v>
      </c>
      <c r="G37" s="31">
        <f t="shared" si="2"/>
        <v>0</v>
      </c>
    </row>
    <row r="38" spans="2:7" x14ac:dyDescent="0.25">
      <c r="B38" s="57" t="s">
        <v>45</v>
      </c>
      <c r="C38" s="58">
        <f>C39</f>
        <v>18881.32</v>
      </c>
      <c r="D38" s="61">
        <v>0</v>
      </c>
      <c r="E38" s="59">
        <f>E39</f>
        <v>0</v>
      </c>
      <c r="F38" s="60">
        <f t="shared" si="3"/>
        <v>0</v>
      </c>
      <c r="G38" s="60">
        <v>0</v>
      </c>
    </row>
    <row r="39" spans="2:7" x14ac:dyDescent="0.25">
      <c r="B39" s="16" t="s">
        <v>46</v>
      </c>
      <c r="C39" s="34">
        <v>18881.32</v>
      </c>
      <c r="D39" s="38">
        <v>0</v>
      </c>
      <c r="E39" s="35">
        <v>0</v>
      </c>
      <c r="F39" s="31">
        <f t="shared" si="3"/>
        <v>0</v>
      </c>
      <c r="G39" s="31">
        <v>0</v>
      </c>
    </row>
    <row r="40" spans="2:7" x14ac:dyDescent="0.25">
      <c r="B40" s="62" t="s">
        <v>47</v>
      </c>
      <c r="C40" s="58">
        <v>5289.78</v>
      </c>
      <c r="D40" s="61">
        <v>10746.47</v>
      </c>
      <c r="E40" s="59">
        <v>4529.72</v>
      </c>
      <c r="F40" s="60">
        <f t="shared" si="3"/>
        <v>85.631538551697801</v>
      </c>
      <c r="G40" s="60">
        <f t="shared" si="2"/>
        <v>42.150771369575317</v>
      </c>
    </row>
    <row r="41" spans="2:7" x14ac:dyDescent="0.25">
      <c r="B41" s="62" t="s">
        <v>218</v>
      </c>
      <c r="C41" s="58">
        <v>400797.41</v>
      </c>
      <c r="D41" s="63">
        <v>813583.29</v>
      </c>
      <c r="E41" s="64">
        <v>407575.53</v>
      </c>
      <c r="F41" s="60">
        <f t="shared" si="3"/>
        <v>101.69115863298619</v>
      </c>
      <c r="G41" s="60">
        <f t="shared" si="2"/>
        <v>50.096349692727834</v>
      </c>
    </row>
    <row r="42" spans="2:7" x14ac:dyDescent="0.25">
      <c r="B42" s="62" t="s">
        <v>219</v>
      </c>
      <c r="C42" s="58">
        <v>4698.72</v>
      </c>
      <c r="D42" s="61">
        <v>31400</v>
      </c>
      <c r="E42" s="59">
        <v>6725.7</v>
      </c>
      <c r="F42" s="60">
        <f>E42/C42*100</f>
        <v>143.13898253141281</v>
      </c>
      <c r="G42" s="60">
        <f t="shared" si="2"/>
        <v>21.419426751592354</v>
      </c>
    </row>
    <row r="43" spans="2:7" x14ac:dyDescent="0.25">
      <c r="B43" s="62" t="s">
        <v>49</v>
      </c>
      <c r="C43" s="58">
        <v>0</v>
      </c>
      <c r="D43" s="61">
        <v>0</v>
      </c>
      <c r="E43" s="59">
        <v>0</v>
      </c>
      <c r="F43" s="60">
        <v>0</v>
      </c>
      <c r="G43" s="60">
        <v>0</v>
      </c>
    </row>
    <row r="44" spans="2:7" x14ac:dyDescent="0.25">
      <c r="B44" s="62" t="s">
        <v>216</v>
      </c>
      <c r="C44" s="58">
        <v>0</v>
      </c>
      <c r="D44" s="61">
        <v>2900</v>
      </c>
      <c r="E44" s="59">
        <v>0</v>
      </c>
      <c r="F44" s="60">
        <v>0</v>
      </c>
      <c r="G44" s="60">
        <v>0</v>
      </c>
    </row>
    <row r="45" spans="2:7" x14ac:dyDescent="0.25">
      <c r="B45" s="62" t="s">
        <v>217</v>
      </c>
      <c r="C45" s="58">
        <v>0</v>
      </c>
      <c r="D45" s="61">
        <v>3958.88</v>
      </c>
      <c r="E45" s="59">
        <v>0</v>
      </c>
      <c r="F45" s="60">
        <v>0</v>
      </c>
      <c r="G45" s="60">
        <f t="shared" si="2"/>
        <v>0</v>
      </c>
    </row>
    <row r="46" spans="2:7" x14ac:dyDescent="0.25">
      <c r="B46" s="57" t="s">
        <v>50</v>
      </c>
      <c r="C46" s="58">
        <v>0</v>
      </c>
      <c r="D46" s="61">
        <v>0</v>
      </c>
      <c r="E46" s="59">
        <v>0</v>
      </c>
      <c r="F46" s="65">
        <v>0</v>
      </c>
      <c r="G46" s="65">
        <v>0</v>
      </c>
    </row>
    <row r="47" spans="2:7" ht="25.5" x14ac:dyDescent="0.25">
      <c r="B47" s="57" t="s">
        <v>88</v>
      </c>
      <c r="C47" s="58">
        <v>0</v>
      </c>
      <c r="D47" s="61">
        <v>0</v>
      </c>
      <c r="E47" s="59">
        <v>0</v>
      </c>
      <c r="F47" s="60">
        <v>0</v>
      </c>
      <c r="G47" s="60">
        <v>0</v>
      </c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G10"/>
  <sheetViews>
    <sheetView topLeftCell="A4" workbookViewId="0">
      <selection activeCell="C36" sqref="C36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"/>
      <c r="C1" s="1"/>
      <c r="D1" s="1"/>
      <c r="E1" s="2"/>
      <c r="F1" s="2"/>
      <c r="G1" s="2"/>
    </row>
    <row r="2" spans="2:7" ht="15.75" customHeight="1" x14ac:dyDescent="0.25">
      <c r="B2" s="220" t="s">
        <v>22</v>
      </c>
      <c r="C2" s="220"/>
      <c r="D2" s="220"/>
      <c r="E2" s="220"/>
      <c r="F2" s="220"/>
      <c r="G2" s="220"/>
    </row>
    <row r="3" spans="2:7" ht="18" x14ac:dyDescent="0.25">
      <c r="B3" s="20"/>
      <c r="C3" s="20"/>
      <c r="D3" s="20"/>
      <c r="E3" s="21"/>
      <c r="F3" s="21"/>
      <c r="G3" s="21"/>
    </row>
    <row r="4" spans="2:7" ht="31.5" customHeight="1" x14ac:dyDescent="0.25">
      <c r="B4" s="139" t="s">
        <v>6</v>
      </c>
      <c r="C4" s="140" t="s">
        <v>194</v>
      </c>
      <c r="D4" s="139" t="s">
        <v>195</v>
      </c>
      <c r="E4" s="140" t="s">
        <v>196</v>
      </c>
      <c r="F4" s="139" t="s">
        <v>10</v>
      </c>
      <c r="G4" s="139" t="s">
        <v>23</v>
      </c>
    </row>
    <row r="5" spans="2:7" s="13" customFormat="1" ht="11.25" x14ac:dyDescent="0.2">
      <c r="B5" s="141">
        <v>1</v>
      </c>
      <c r="C5" s="141">
        <v>2</v>
      </c>
      <c r="D5" s="141">
        <v>3</v>
      </c>
      <c r="E5" s="141">
        <v>4</v>
      </c>
      <c r="F5" s="141" t="s">
        <v>42</v>
      </c>
      <c r="G5" s="141" t="s">
        <v>43</v>
      </c>
    </row>
    <row r="6" spans="2:7" ht="15.75" customHeight="1" x14ac:dyDescent="0.25">
      <c r="B6" s="57" t="s">
        <v>7</v>
      </c>
      <c r="C6" s="68">
        <f t="shared" ref="C6:E7" si="0">C7</f>
        <v>513274.21</v>
      </c>
      <c r="D6" s="69">
        <f t="shared" si="0"/>
        <v>986596.8</v>
      </c>
      <c r="E6" s="70">
        <f t="shared" si="0"/>
        <v>508126.61</v>
      </c>
      <c r="F6" s="60">
        <f>E6/C6*100</f>
        <v>98.997105270494686</v>
      </c>
      <c r="G6" s="60">
        <f>E6/D6*100</f>
        <v>51.502965547830684</v>
      </c>
    </row>
    <row r="7" spans="2:7" ht="15.75" customHeight="1" x14ac:dyDescent="0.25">
      <c r="B7" s="71" t="s">
        <v>51</v>
      </c>
      <c r="C7" s="142">
        <f t="shared" si="0"/>
        <v>513274.21</v>
      </c>
      <c r="D7" s="73">
        <f t="shared" si="0"/>
        <v>986596.8</v>
      </c>
      <c r="E7" s="72">
        <f t="shared" si="0"/>
        <v>508126.61</v>
      </c>
      <c r="F7" s="74">
        <f>E7/C7*100</f>
        <v>98.997105270494686</v>
      </c>
      <c r="G7" s="74">
        <f>E7/D7*100</f>
        <v>51.502965547830684</v>
      </c>
    </row>
    <row r="8" spans="2:7" x14ac:dyDescent="0.25">
      <c r="B8" s="71" t="s">
        <v>52</v>
      </c>
      <c r="C8" s="72">
        <f>C9+C10</f>
        <v>513274.21</v>
      </c>
      <c r="D8" s="73">
        <f>D9+D10</f>
        <v>986596.8</v>
      </c>
      <c r="E8" s="72">
        <f>E9+E10</f>
        <v>508126.61</v>
      </c>
      <c r="F8" s="74">
        <f>E8/C8*100</f>
        <v>98.997105270494686</v>
      </c>
      <c r="G8" s="74">
        <f>E8/D8*100</f>
        <v>51.502965547830684</v>
      </c>
    </row>
    <row r="9" spans="2:7" x14ac:dyDescent="0.25">
      <c r="B9" s="16" t="s">
        <v>53</v>
      </c>
      <c r="C9" s="32">
        <v>513096.25</v>
      </c>
      <c r="D9" s="35">
        <v>980296.8</v>
      </c>
      <c r="E9" s="32">
        <v>508126.61</v>
      </c>
      <c r="F9" s="31">
        <f>E9/C9*100</f>
        <v>99.031440982076944</v>
      </c>
      <c r="G9" s="31">
        <f>E9/D9*100</f>
        <v>51.833955797876719</v>
      </c>
    </row>
    <row r="10" spans="2:7" x14ac:dyDescent="0.25">
      <c r="B10" s="16" t="s">
        <v>54</v>
      </c>
      <c r="C10" s="34">
        <v>177.96</v>
      </c>
      <c r="D10" s="35">
        <v>6300</v>
      </c>
      <c r="E10" s="66">
        <v>0</v>
      </c>
      <c r="F10" s="31">
        <f>E10/C10*100</f>
        <v>0</v>
      </c>
      <c r="G10" s="31">
        <f>E10/D10*100</f>
        <v>0</v>
      </c>
    </row>
  </sheetData>
  <mergeCells count="1">
    <mergeCell ref="B2:G2"/>
  </mergeCells>
  <conditionalFormatting sqref="C6:C9">
    <cfRule type="cellIs" dxfId="1" priority="1" operator="lessThan">
      <formula>-0.001</formula>
    </cfRule>
  </conditionalFormatting>
  <conditionalFormatting sqref="E6:E10">
    <cfRule type="cellIs" dxfId="0" priority="11" operator="lessThan">
      <formula>-0.001</formula>
    </cfRule>
  </conditionalFormatting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84FB-CEAD-48B0-A805-D0AC10F1B22C}">
  <sheetPr>
    <pageSetUpPr fitToPage="1"/>
  </sheetPr>
  <dimension ref="A1:J239"/>
  <sheetViews>
    <sheetView tabSelected="1" topLeftCell="A220" workbookViewId="0">
      <selection activeCell="I252" sqref="I252"/>
    </sheetView>
  </sheetViews>
  <sheetFormatPr defaultRowHeight="15" x14ac:dyDescent="0.25"/>
  <cols>
    <col min="1" max="1" width="14.42578125" customWidth="1"/>
    <col min="2" max="2" width="18.42578125" customWidth="1"/>
    <col min="3" max="3" width="13.28515625" customWidth="1"/>
    <col min="4" max="4" width="58.85546875" customWidth="1"/>
    <col min="5" max="5" width="17.28515625" hidden="1" customWidth="1"/>
    <col min="6" max="6" width="21.28515625" customWidth="1"/>
    <col min="7" max="7" width="17.42578125" customWidth="1"/>
    <col min="8" max="8" width="19.7109375" customWidth="1"/>
    <col min="9" max="9" width="13.5703125" customWidth="1"/>
    <col min="10" max="10" width="11.5703125" customWidth="1"/>
  </cols>
  <sheetData>
    <row r="1" spans="1:10" ht="46.5" customHeight="1" x14ac:dyDescent="0.25">
      <c r="A1" s="92"/>
      <c r="B1" s="92"/>
      <c r="C1" s="84"/>
      <c r="D1" s="258" t="s">
        <v>91</v>
      </c>
      <c r="E1" s="259"/>
      <c r="F1" s="259"/>
      <c r="G1" s="259"/>
      <c r="H1" s="259"/>
      <c r="I1" s="259"/>
      <c r="J1" s="85"/>
    </row>
    <row r="2" spans="1:10" ht="33" customHeight="1" x14ac:dyDescent="0.25">
      <c r="A2" s="43"/>
      <c r="B2" s="43"/>
      <c r="C2" s="260" t="s">
        <v>157</v>
      </c>
      <c r="D2" s="262"/>
      <c r="E2" s="103"/>
      <c r="F2" s="103"/>
      <c r="G2" s="103"/>
      <c r="H2" s="103"/>
      <c r="I2" s="103"/>
      <c r="J2" s="104"/>
    </row>
    <row r="3" spans="1:10" ht="31.5" customHeight="1" x14ac:dyDescent="0.25">
      <c r="A3" s="95" t="s">
        <v>92</v>
      </c>
      <c r="B3" s="98" t="s">
        <v>93</v>
      </c>
      <c r="C3" s="99" t="s">
        <v>94</v>
      </c>
      <c r="D3" s="100" t="s">
        <v>95</v>
      </c>
      <c r="E3" s="101" t="s">
        <v>96</v>
      </c>
      <c r="F3" s="195" t="s">
        <v>199</v>
      </c>
      <c r="G3" s="100" t="s">
        <v>200</v>
      </c>
      <c r="H3" s="196" t="s">
        <v>201</v>
      </c>
      <c r="I3" s="137" t="s">
        <v>170</v>
      </c>
      <c r="J3" s="138" t="s">
        <v>171</v>
      </c>
    </row>
    <row r="4" spans="1:10" x14ac:dyDescent="0.25">
      <c r="A4" s="96"/>
      <c r="B4" s="96"/>
      <c r="C4" s="97"/>
      <c r="D4" s="105">
        <v>1</v>
      </c>
      <c r="E4" s="106">
        <v>2</v>
      </c>
      <c r="F4" s="107">
        <v>2</v>
      </c>
      <c r="G4" s="105">
        <v>3</v>
      </c>
      <c r="H4" s="105">
        <v>4</v>
      </c>
      <c r="I4" s="105">
        <v>5</v>
      </c>
      <c r="J4" s="108">
        <v>6</v>
      </c>
    </row>
    <row r="5" spans="1:10" s="200" customFormat="1" ht="30" customHeight="1" x14ac:dyDescent="0.25">
      <c r="A5" s="79"/>
      <c r="B5" s="79">
        <v>451</v>
      </c>
      <c r="C5" s="256" t="s">
        <v>220</v>
      </c>
      <c r="D5" s="257"/>
      <c r="E5" s="257"/>
      <c r="F5" s="257"/>
      <c r="G5" s="257"/>
      <c r="H5" s="257"/>
      <c r="I5" s="257"/>
      <c r="J5" s="263"/>
    </row>
    <row r="6" spans="1:10" x14ac:dyDescent="0.25">
      <c r="A6" s="77">
        <v>3</v>
      </c>
      <c r="B6" s="14">
        <v>451</v>
      </c>
      <c r="C6" s="14"/>
      <c r="D6" s="109" t="s">
        <v>97</v>
      </c>
      <c r="E6" s="81"/>
      <c r="F6" s="123">
        <f>F7+F42</f>
        <v>70375.42</v>
      </c>
      <c r="G6" s="123">
        <f>G7+G42</f>
        <v>114201.57</v>
      </c>
      <c r="H6" s="123">
        <f>H7+H42</f>
        <v>80190.260000000009</v>
      </c>
      <c r="I6" s="123">
        <f t="shared" ref="I6:I13" si="0">H6/G6*100</f>
        <v>70.218176510182829</v>
      </c>
      <c r="J6" s="132">
        <f>H6/F6*100</f>
        <v>113.9464034459759</v>
      </c>
    </row>
    <row r="7" spans="1:10" x14ac:dyDescent="0.25">
      <c r="A7" s="77">
        <v>32</v>
      </c>
      <c r="B7" s="14">
        <v>451</v>
      </c>
      <c r="C7" s="14"/>
      <c r="D7" s="110" t="s">
        <v>9</v>
      </c>
      <c r="E7" s="76"/>
      <c r="F7" s="124">
        <f>F8+F12+F19+F29+F35+F38</f>
        <v>70302.42</v>
      </c>
      <c r="G7" s="124">
        <f>G8+G12+G19+G29+G35+G38</f>
        <v>114071.57</v>
      </c>
      <c r="H7" s="124">
        <f>H8+H12+H19+H29+H35+H38</f>
        <v>80190.260000000009</v>
      </c>
      <c r="I7" s="124">
        <f t="shared" si="0"/>
        <v>70.298199630284742</v>
      </c>
      <c r="J7" s="133">
        <f t="shared" ref="J7:J76" si="1">H7/F7*100</f>
        <v>114.06472209633753</v>
      </c>
    </row>
    <row r="8" spans="1:10" x14ac:dyDescent="0.25">
      <c r="A8" s="77">
        <v>321</v>
      </c>
      <c r="B8" s="14">
        <v>451</v>
      </c>
      <c r="C8" s="14"/>
      <c r="D8" s="110" t="s">
        <v>135</v>
      </c>
      <c r="E8" s="76"/>
      <c r="F8" s="124">
        <f>F9+F10+F11</f>
        <v>1112.26</v>
      </c>
      <c r="G8" s="124">
        <f>G9+G10+G11</f>
        <v>2150</v>
      </c>
      <c r="H8" s="124">
        <f>H9+H10+H11</f>
        <v>1877.5</v>
      </c>
      <c r="I8" s="124">
        <f t="shared" si="0"/>
        <v>87.325581395348834</v>
      </c>
      <c r="J8" s="133">
        <f t="shared" si="1"/>
        <v>168.80046032402495</v>
      </c>
    </row>
    <row r="9" spans="1:10" x14ac:dyDescent="0.25">
      <c r="A9" s="14">
        <v>3211</v>
      </c>
      <c r="B9" s="14"/>
      <c r="C9" s="14"/>
      <c r="D9" s="76" t="s">
        <v>14</v>
      </c>
      <c r="E9" s="76"/>
      <c r="F9" s="87">
        <v>342</v>
      </c>
      <c r="G9" s="86">
        <v>800</v>
      </c>
      <c r="H9" s="86">
        <v>756</v>
      </c>
      <c r="I9" s="86">
        <f t="shared" si="0"/>
        <v>94.5</v>
      </c>
      <c r="J9" s="133">
        <f t="shared" si="1"/>
        <v>221.0526315789474</v>
      </c>
    </row>
    <row r="10" spans="1:10" x14ac:dyDescent="0.25">
      <c r="A10" s="14">
        <v>3213</v>
      </c>
      <c r="B10" s="14"/>
      <c r="C10" s="14"/>
      <c r="D10" s="76" t="s">
        <v>98</v>
      </c>
      <c r="E10" s="76"/>
      <c r="F10" s="86">
        <v>247.95</v>
      </c>
      <c r="G10" s="86">
        <v>450</v>
      </c>
      <c r="H10" s="86">
        <v>329.2</v>
      </c>
      <c r="I10" s="86">
        <f t="shared" si="0"/>
        <v>73.155555555555551</v>
      </c>
      <c r="J10" s="133">
        <f t="shared" si="1"/>
        <v>132.76870336761445</v>
      </c>
    </row>
    <row r="11" spans="1:10" x14ac:dyDescent="0.25">
      <c r="A11" s="14">
        <v>3214</v>
      </c>
      <c r="B11" s="14"/>
      <c r="C11" s="14"/>
      <c r="D11" s="76" t="s">
        <v>99</v>
      </c>
      <c r="E11" s="76"/>
      <c r="F11" s="86">
        <v>522.30999999999995</v>
      </c>
      <c r="G11" s="86">
        <v>900</v>
      </c>
      <c r="H11" s="86">
        <v>792.3</v>
      </c>
      <c r="I11" s="86">
        <f t="shared" si="0"/>
        <v>88.033333333333331</v>
      </c>
      <c r="J11" s="133">
        <f t="shared" si="1"/>
        <v>151.69152419061479</v>
      </c>
    </row>
    <row r="12" spans="1:10" x14ac:dyDescent="0.25">
      <c r="A12" s="78">
        <v>322</v>
      </c>
      <c r="B12" s="14">
        <v>451</v>
      </c>
      <c r="C12" s="14"/>
      <c r="D12" s="110" t="s">
        <v>9</v>
      </c>
      <c r="E12" s="76"/>
      <c r="F12" s="124">
        <f>F13+F14+F15+F16+F17+F18</f>
        <v>7483.0399999999991</v>
      </c>
      <c r="G12" s="124">
        <f>G13+G14+G15+G16+G17+G18</f>
        <v>19045.669999999998</v>
      </c>
      <c r="H12" s="124">
        <f>H13+H14+H15+H16+H17+H18</f>
        <v>9476.8599999999988</v>
      </c>
      <c r="I12" s="86">
        <f t="shared" si="0"/>
        <v>49.75860654941517</v>
      </c>
      <c r="J12" s="133">
        <f t="shared" si="1"/>
        <v>126.64451880519148</v>
      </c>
    </row>
    <row r="13" spans="1:10" x14ac:dyDescent="0.25">
      <c r="A13" s="14">
        <v>3221</v>
      </c>
      <c r="B13" s="14"/>
      <c r="C13" s="14"/>
      <c r="D13" s="76" t="s">
        <v>100</v>
      </c>
      <c r="E13" s="76"/>
      <c r="F13" s="86">
        <v>2095.5700000000002</v>
      </c>
      <c r="G13" s="86">
        <v>6245.67</v>
      </c>
      <c r="H13" s="86">
        <v>2027.5</v>
      </c>
      <c r="I13" s="86">
        <f t="shared" si="0"/>
        <v>32.462490013081066</v>
      </c>
      <c r="J13" s="133">
        <f t="shared" si="1"/>
        <v>96.751719102678507</v>
      </c>
    </row>
    <row r="14" spans="1:10" x14ac:dyDescent="0.25">
      <c r="A14" s="14">
        <v>3222</v>
      </c>
      <c r="B14" s="14"/>
      <c r="C14" s="14"/>
      <c r="D14" s="76" t="s">
        <v>61</v>
      </c>
      <c r="E14" s="76"/>
      <c r="F14" s="86">
        <v>0</v>
      </c>
      <c r="G14" s="86">
        <v>0</v>
      </c>
      <c r="H14" s="86">
        <v>0</v>
      </c>
      <c r="I14" s="86">
        <v>0</v>
      </c>
      <c r="J14" s="133">
        <v>0</v>
      </c>
    </row>
    <row r="15" spans="1:10" x14ac:dyDescent="0.25">
      <c r="A15" s="14">
        <v>3223</v>
      </c>
      <c r="B15" s="14"/>
      <c r="C15" s="14"/>
      <c r="D15" s="76" t="s">
        <v>62</v>
      </c>
      <c r="E15" s="76"/>
      <c r="F15" s="86">
        <v>5177.7299999999996</v>
      </c>
      <c r="G15" s="86">
        <v>11500</v>
      </c>
      <c r="H15" s="86">
        <v>7073.23</v>
      </c>
      <c r="I15" s="86">
        <f>H15/G15*100</f>
        <v>61.506347826086952</v>
      </c>
      <c r="J15" s="133">
        <f t="shared" si="1"/>
        <v>136.60870690437702</v>
      </c>
    </row>
    <row r="16" spans="1:10" x14ac:dyDescent="0.25">
      <c r="A16" s="14">
        <v>3224</v>
      </c>
      <c r="B16" s="14"/>
      <c r="C16" s="14"/>
      <c r="D16" s="76" t="s">
        <v>101</v>
      </c>
      <c r="E16" s="76"/>
      <c r="F16" s="86">
        <v>209.74</v>
      </c>
      <c r="G16" s="86">
        <v>1000</v>
      </c>
      <c r="H16" s="86">
        <v>376.13</v>
      </c>
      <c r="I16" s="86">
        <f>H16/G16*100</f>
        <v>37.613</v>
      </c>
      <c r="J16" s="133">
        <f t="shared" si="1"/>
        <v>179.33155335176883</v>
      </c>
    </row>
    <row r="17" spans="1:10" x14ac:dyDescent="0.25">
      <c r="A17" s="14">
        <v>3225</v>
      </c>
      <c r="B17" s="14"/>
      <c r="C17" s="14"/>
      <c r="D17" s="76" t="s">
        <v>102</v>
      </c>
      <c r="E17" s="76"/>
      <c r="F17" s="86">
        <v>0</v>
      </c>
      <c r="G17" s="86">
        <v>0</v>
      </c>
      <c r="H17" s="86">
        <v>0</v>
      </c>
      <c r="I17" s="86">
        <v>0</v>
      </c>
      <c r="J17" s="133">
        <v>0</v>
      </c>
    </row>
    <row r="18" spans="1:10" x14ac:dyDescent="0.25">
      <c r="A18" s="14">
        <v>3227</v>
      </c>
      <c r="B18" s="14"/>
      <c r="C18" s="14"/>
      <c r="D18" s="76" t="s">
        <v>103</v>
      </c>
      <c r="E18" s="76"/>
      <c r="F18" s="86">
        <v>0</v>
      </c>
      <c r="G18" s="86">
        <v>300</v>
      </c>
      <c r="H18" s="86">
        <v>0</v>
      </c>
      <c r="I18" s="86" t="s">
        <v>104</v>
      </c>
      <c r="J18" s="133">
        <v>0</v>
      </c>
    </row>
    <row r="19" spans="1:10" x14ac:dyDescent="0.25">
      <c r="A19" s="78">
        <v>323</v>
      </c>
      <c r="B19" s="14">
        <v>451</v>
      </c>
      <c r="C19" s="14"/>
      <c r="D19" s="110" t="s">
        <v>66</v>
      </c>
      <c r="E19" s="76"/>
      <c r="F19" s="124">
        <f>F20+F21+F23+F24+F25+F27</f>
        <v>52336.77</v>
      </c>
      <c r="G19" s="124">
        <f>G20+G21+G22+G23+G24+G25+G26+G27+G28</f>
        <v>66850</v>
      </c>
      <c r="H19" s="124">
        <f>H20+H21+H22+H23+H24+H25+H26+H27+H28</f>
        <v>51398.150000000009</v>
      </c>
      <c r="I19" s="86">
        <f>H19/G19*100</f>
        <v>76.885789080029937</v>
      </c>
      <c r="J19" s="133">
        <f t="shared" si="1"/>
        <v>98.206576370685497</v>
      </c>
    </row>
    <row r="20" spans="1:10" x14ac:dyDescent="0.25">
      <c r="A20" s="14">
        <v>3231</v>
      </c>
      <c r="B20" s="14"/>
      <c r="C20" s="14"/>
      <c r="D20" s="76" t="s">
        <v>106</v>
      </c>
      <c r="E20" s="76"/>
      <c r="F20" s="86">
        <v>784</v>
      </c>
      <c r="G20" s="86">
        <v>2000</v>
      </c>
      <c r="H20" s="86">
        <v>841.24</v>
      </c>
      <c r="I20" s="86">
        <f>H20/G20*100</f>
        <v>42.061999999999998</v>
      </c>
      <c r="J20" s="133">
        <f t="shared" si="1"/>
        <v>107.30102040816327</v>
      </c>
    </row>
    <row r="21" spans="1:10" x14ac:dyDescent="0.25">
      <c r="A21" s="14">
        <v>3232</v>
      </c>
      <c r="B21" s="14"/>
      <c r="C21" s="14"/>
      <c r="D21" s="76" t="s">
        <v>107</v>
      </c>
      <c r="E21" s="76"/>
      <c r="F21" s="86">
        <v>595.54</v>
      </c>
      <c r="G21" s="86">
        <v>3100</v>
      </c>
      <c r="H21" s="86">
        <v>2308.04</v>
      </c>
      <c r="I21" s="86">
        <f>H21/G21*100</f>
        <v>74.452903225806452</v>
      </c>
      <c r="J21" s="133">
        <f t="shared" si="1"/>
        <v>387.55415253383484</v>
      </c>
    </row>
    <row r="22" spans="1:10" x14ac:dyDescent="0.25">
      <c r="A22" s="14">
        <v>3233</v>
      </c>
      <c r="B22" s="14"/>
      <c r="C22" s="14"/>
      <c r="D22" s="76" t="s">
        <v>108</v>
      </c>
      <c r="E22" s="76"/>
      <c r="F22" s="86" t="s">
        <v>104</v>
      </c>
      <c r="G22" s="86">
        <v>0</v>
      </c>
      <c r="H22" s="86">
        <v>0</v>
      </c>
      <c r="I22" s="86" t="s">
        <v>104</v>
      </c>
      <c r="J22" s="133">
        <v>0</v>
      </c>
    </row>
    <row r="23" spans="1:10" x14ac:dyDescent="0.25">
      <c r="A23" s="14">
        <v>3234</v>
      </c>
      <c r="B23" s="14"/>
      <c r="C23" s="14"/>
      <c r="D23" s="76" t="s">
        <v>69</v>
      </c>
      <c r="E23" s="76"/>
      <c r="F23" s="86">
        <v>784.91</v>
      </c>
      <c r="G23" s="86">
        <v>1500</v>
      </c>
      <c r="H23" s="86">
        <v>956.55</v>
      </c>
      <c r="I23" s="86">
        <f>H23/G23*100</f>
        <v>63.769999999999996</v>
      </c>
      <c r="J23" s="133">
        <f t="shared" si="1"/>
        <v>121.86747525193971</v>
      </c>
    </row>
    <row r="24" spans="1:10" x14ac:dyDescent="0.25">
      <c r="A24" s="14">
        <v>3235</v>
      </c>
      <c r="B24" s="14"/>
      <c r="C24" s="14"/>
      <c r="D24" s="76" t="s">
        <v>70</v>
      </c>
      <c r="E24" s="76"/>
      <c r="F24" s="86">
        <v>48384.4</v>
      </c>
      <c r="G24" s="86">
        <v>56350</v>
      </c>
      <c r="H24" s="86">
        <v>45175.8</v>
      </c>
      <c r="I24" s="86">
        <f>H24/G24*100</f>
        <v>80.170008873114469</v>
      </c>
      <c r="J24" s="133">
        <f t="shared" si="1"/>
        <v>93.3685237390564</v>
      </c>
    </row>
    <row r="25" spans="1:10" x14ac:dyDescent="0.25">
      <c r="A25" s="14">
        <v>3236</v>
      </c>
      <c r="B25" s="14"/>
      <c r="C25" s="14"/>
      <c r="D25" s="76" t="s">
        <v>109</v>
      </c>
      <c r="E25" s="76"/>
      <c r="F25" s="86">
        <v>113.75</v>
      </c>
      <c r="G25" s="86">
        <v>1900</v>
      </c>
      <c r="H25" s="86">
        <v>1298.6500000000001</v>
      </c>
      <c r="I25" s="86">
        <f>H25/G25*100</f>
        <v>68.349999999999994</v>
      </c>
      <c r="J25" s="133">
        <f t="shared" si="1"/>
        <v>1141.6703296703297</v>
      </c>
    </row>
    <row r="26" spans="1:10" x14ac:dyDescent="0.25">
      <c r="A26" s="14">
        <v>3237</v>
      </c>
      <c r="B26" s="14"/>
      <c r="C26" s="14"/>
      <c r="D26" s="76" t="s">
        <v>110</v>
      </c>
      <c r="E26" s="76"/>
      <c r="F26" s="86">
        <v>0</v>
      </c>
      <c r="G26" s="86">
        <v>0</v>
      </c>
      <c r="H26" s="86">
        <v>0</v>
      </c>
      <c r="I26" s="86">
        <v>0</v>
      </c>
      <c r="J26" s="133">
        <v>0</v>
      </c>
    </row>
    <row r="27" spans="1:10" x14ac:dyDescent="0.25">
      <c r="A27" s="14">
        <v>3238</v>
      </c>
      <c r="B27" s="14"/>
      <c r="C27" s="14"/>
      <c r="D27" s="76" t="s">
        <v>73</v>
      </c>
      <c r="E27" s="76"/>
      <c r="F27" s="86">
        <v>1674.17</v>
      </c>
      <c r="G27" s="86">
        <v>2000</v>
      </c>
      <c r="H27" s="86">
        <v>817.87</v>
      </c>
      <c r="I27" s="86">
        <f>H27/G27*100</f>
        <v>40.893499999999996</v>
      </c>
      <c r="J27" s="133">
        <f>H27/F27*100</f>
        <v>48.85226709354486</v>
      </c>
    </row>
    <row r="28" spans="1:10" x14ac:dyDescent="0.25">
      <c r="A28" s="14">
        <v>3239</v>
      </c>
      <c r="B28" s="14"/>
      <c r="C28" s="14"/>
      <c r="D28" s="76" t="s">
        <v>81</v>
      </c>
      <c r="E28" s="76"/>
      <c r="F28" s="86">
        <v>0</v>
      </c>
      <c r="G28" s="86">
        <v>0</v>
      </c>
      <c r="H28" s="86">
        <v>0</v>
      </c>
      <c r="I28" s="86" t="s">
        <v>104</v>
      </c>
      <c r="J28" s="133">
        <v>0</v>
      </c>
    </row>
    <row r="29" spans="1:10" x14ac:dyDescent="0.25">
      <c r="A29" s="78">
        <v>329</v>
      </c>
      <c r="B29" s="14">
        <v>451</v>
      </c>
      <c r="C29" s="14"/>
      <c r="D29" s="110" t="s">
        <v>74</v>
      </c>
      <c r="E29" s="76"/>
      <c r="F29" s="124">
        <f>F30+F31+F32+F33+F34</f>
        <v>165.5</v>
      </c>
      <c r="G29" s="124">
        <f>G30+G31+G32+G33+G34</f>
        <v>1790</v>
      </c>
      <c r="H29" s="124">
        <f>H30+H31+H32+H33+H34</f>
        <v>1096.6499999999999</v>
      </c>
      <c r="I29" s="86">
        <f>H29/G29*100</f>
        <v>61.265363128491614</v>
      </c>
      <c r="J29" s="133">
        <f t="shared" si="1"/>
        <v>662.62839879154069</v>
      </c>
    </row>
    <row r="30" spans="1:10" x14ac:dyDescent="0.25">
      <c r="A30" s="14">
        <v>3292</v>
      </c>
      <c r="B30" s="14"/>
      <c r="C30" s="14"/>
      <c r="D30" s="76" t="s">
        <v>75</v>
      </c>
      <c r="E30" s="76"/>
      <c r="F30" s="86">
        <v>40.5</v>
      </c>
      <c r="G30" s="86">
        <v>200</v>
      </c>
      <c r="H30" s="86">
        <v>13.09</v>
      </c>
      <c r="I30" s="86">
        <f>H30/G30*100</f>
        <v>6.544999999999999</v>
      </c>
      <c r="J30" s="133">
        <f t="shared" si="1"/>
        <v>32.320987654320987</v>
      </c>
    </row>
    <row r="31" spans="1:10" x14ac:dyDescent="0.25">
      <c r="A31" s="14">
        <v>3293</v>
      </c>
      <c r="B31" s="14"/>
      <c r="C31" s="14"/>
      <c r="D31" s="76" t="s">
        <v>76</v>
      </c>
      <c r="E31" s="76"/>
      <c r="F31" s="86">
        <v>0</v>
      </c>
      <c r="G31" s="86">
        <v>0</v>
      </c>
      <c r="H31" s="86">
        <v>0</v>
      </c>
      <c r="I31" s="86">
        <v>0</v>
      </c>
      <c r="J31" s="133">
        <v>0</v>
      </c>
    </row>
    <row r="32" spans="1:10" x14ac:dyDescent="0.25">
      <c r="A32" s="14">
        <v>3294</v>
      </c>
      <c r="B32" s="14"/>
      <c r="C32" s="14"/>
      <c r="D32" s="76" t="s">
        <v>77</v>
      </c>
      <c r="E32" s="76"/>
      <c r="F32" s="86">
        <v>125</v>
      </c>
      <c r="G32" s="86">
        <v>290</v>
      </c>
      <c r="H32" s="86">
        <v>256</v>
      </c>
      <c r="I32" s="86">
        <f>H32/G32*100</f>
        <v>88.275862068965523</v>
      </c>
      <c r="J32" s="133">
        <f t="shared" si="1"/>
        <v>204.8</v>
      </c>
    </row>
    <row r="33" spans="1:10" x14ac:dyDescent="0.25">
      <c r="A33" s="14">
        <v>3295</v>
      </c>
      <c r="B33" s="14"/>
      <c r="C33" s="14"/>
      <c r="D33" s="76" t="s">
        <v>173</v>
      </c>
      <c r="E33" s="76"/>
      <c r="F33" s="86">
        <v>0</v>
      </c>
      <c r="G33" s="86">
        <v>0</v>
      </c>
      <c r="H33" s="86">
        <v>0</v>
      </c>
      <c r="I33" s="86">
        <v>0</v>
      </c>
      <c r="J33" s="133">
        <v>0</v>
      </c>
    </row>
    <row r="34" spans="1:10" x14ac:dyDescent="0.25">
      <c r="A34" s="14">
        <v>3299</v>
      </c>
      <c r="B34" s="14"/>
      <c r="C34" s="14"/>
      <c r="D34" s="76" t="s">
        <v>111</v>
      </c>
      <c r="E34" s="76"/>
      <c r="F34" s="86">
        <v>0</v>
      </c>
      <c r="G34" s="86">
        <v>1300</v>
      </c>
      <c r="H34" s="86">
        <v>827.56</v>
      </c>
      <c r="I34" s="86">
        <v>0</v>
      </c>
      <c r="J34" s="133">
        <v>0</v>
      </c>
    </row>
    <row r="35" spans="1:10" x14ac:dyDescent="0.25">
      <c r="A35" s="78">
        <v>322</v>
      </c>
      <c r="B35" s="14"/>
      <c r="C35" s="14"/>
      <c r="D35" s="110" t="s">
        <v>9</v>
      </c>
      <c r="E35" s="76"/>
      <c r="F35" s="124">
        <f>F36+F37</f>
        <v>0</v>
      </c>
      <c r="G35" s="124">
        <f>G36+G37</f>
        <v>0</v>
      </c>
      <c r="H35" s="124">
        <f>H36+H37</f>
        <v>0</v>
      </c>
      <c r="I35" s="86">
        <v>0</v>
      </c>
      <c r="J35" s="133">
        <v>0</v>
      </c>
    </row>
    <row r="36" spans="1:10" x14ac:dyDescent="0.25">
      <c r="A36" s="14">
        <v>3223</v>
      </c>
      <c r="B36" s="14">
        <v>110</v>
      </c>
      <c r="C36" s="14"/>
      <c r="D36" s="76" t="s">
        <v>62</v>
      </c>
      <c r="E36" s="76"/>
      <c r="F36" s="86">
        <v>0</v>
      </c>
      <c r="G36" s="86">
        <v>0</v>
      </c>
      <c r="H36" s="86">
        <v>0</v>
      </c>
      <c r="I36" s="86">
        <v>0</v>
      </c>
      <c r="J36" s="133">
        <v>0</v>
      </c>
    </row>
    <row r="37" spans="1:10" x14ac:dyDescent="0.25">
      <c r="A37" s="14">
        <v>3223</v>
      </c>
      <c r="B37" s="14">
        <v>121</v>
      </c>
      <c r="C37" s="14"/>
      <c r="D37" s="76" t="s">
        <v>62</v>
      </c>
      <c r="E37" s="76"/>
      <c r="F37" s="86">
        <v>0</v>
      </c>
      <c r="G37" s="86">
        <v>0</v>
      </c>
      <c r="H37" s="86">
        <v>0</v>
      </c>
      <c r="I37" s="86">
        <v>0</v>
      </c>
      <c r="J37" s="133">
        <v>0</v>
      </c>
    </row>
    <row r="38" spans="1:10" x14ac:dyDescent="0.25">
      <c r="A38" s="78">
        <v>323</v>
      </c>
      <c r="B38" s="14"/>
      <c r="C38" s="14"/>
      <c r="D38" s="110" t="s">
        <v>66</v>
      </c>
      <c r="E38" s="76"/>
      <c r="F38" s="124">
        <f>F39+F40+F41</f>
        <v>9204.85</v>
      </c>
      <c r="G38" s="124">
        <f>G39+G40+G41</f>
        <v>24235.9</v>
      </c>
      <c r="H38" s="124">
        <f>H39+H40+H41</f>
        <v>16341.1</v>
      </c>
      <c r="I38" s="86" t="s">
        <v>105</v>
      </c>
      <c r="J38" s="133">
        <f t="shared" si="1"/>
        <v>177.52706453663015</v>
      </c>
    </row>
    <row r="39" spans="1:10" x14ac:dyDescent="0.25">
      <c r="A39" s="154">
        <v>3235</v>
      </c>
      <c r="B39" s="14">
        <v>121</v>
      </c>
      <c r="C39" s="14"/>
      <c r="D39" s="155" t="s">
        <v>70</v>
      </c>
      <c r="E39" s="76"/>
      <c r="F39" s="156">
        <v>9204.85</v>
      </c>
      <c r="G39" s="156">
        <v>0</v>
      </c>
      <c r="H39" s="156">
        <v>0</v>
      </c>
      <c r="I39" s="156">
        <v>0</v>
      </c>
      <c r="J39" s="133">
        <v>0</v>
      </c>
    </row>
    <row r="40" spans="1:10" x14ac:dyDescent="0.25">
      <c r="A40" s="14">
        <v>3235</v>
      </c>
      <c r="B40" s="14">
        <v>110</v>
      </c>
      <c r="C40" s="14"/>
      <c r="D40" s="76" t="s">
        <v>70</v>
      </c>
      <c r="E40" s="76"/>
      <c r="F40" s="86">
        <v>0</v>
      </c>
      <c r="G40" s="86">
        <v>24235.9</v>
      </c>
      <c r="H40" s="86">
        <v>16341.1</v>
      </c>
      <c r="I40" s="86" t="s">
        <v>105</v>
      </c>
      <c r="J40" s="133">
        <v>0</v>
      </c>
    </row>
    <row r="41" spans="1:10" x14ac:dyDescent="0.25">
      <c r="A41" s="14">
        <v>3234</v>
      </c>
      <c r="B41" s="14">
        <v>110</v>
      </c>
      <c r="C41" s="14"/>
      <c r="D41" s="76" t="s">
        <v>69</v>
      </c>
      <c r="E41" s="76"/>
      <c r="F41" s="86">
        <v>0</v>
      </c>
      <c r="G41" s="86">
        <v>0</v>
      </c>
      <c r="H41" s="86">
        <v>0</v>
      </c>
      <c r="I41" s="86">
        <v>0</v>
      </c>
      <c r="J41" s="133">
        <v>0</v>
      </c>
    </row>
    <row r="42" spans="1:10" x14ac:dyDescent="0.25">
      <c r="A42" s="78">
        <v>34</v>
      </c>
      <c r="B42" s="14"/>
      <c r="C42" s="14"/>
      <c r="D42" s="110" t="s">
        <v>167</v>
      </c>
      <c r="E42" s="76"/>
      <c r="F42" s="124">
        <f t="shared" ref="F42:H43" si="2">F43</f>
        <v>73</v>
      </c>
      <c r="G42" s="124">
        <f t="shared" si="2"/>
        <v>130</v>
      </c>
      <c r="H42" s="124">
        <f t="shared" si="2"/>
        <v>0</v>
      </c>
      <c r="I42" s="86">
        <f>H42/G42*100</f>
        <v>0</v>
      </c>
      <c r="J42" s="133">
        <f t="shared" si="1"/>
        <v>0</v>
      </c>
    </row>
    <row r="43" spans="1:10" x14ac:dyDescent="0.25">
      <c r="A43" s="78">
        <v>343</v>
      </c>
      <c r="B43" s="14"/>
      <c r="C43" s="14"/>
      <c r="D43" s="110" t="s">
        <v>125</v>
      </c>
      <c r="E43" s="76"/>
      <c r="F43" s="124">
        <f t="shared" si="2"/>
        <v>73</v>
      </c>
      <c r="G43" s="124">
        <f t="shared" si="2"/>
        <v>130</v>
      </c>
      <c r="H43" s="124">
        <f t="shared" si="2"/>
        <v>0</v>
      </c>
      <c r="I43" s="86">
        <f>H43/G43*100</f>
        <v>0</v>
      </c>
      <c r="J43" s="133">
        <f t="shared" si="1"/>
        <v>0</v>
      </c>
    </row>
    <row r="44" spans="1:10" x14ac:dyDescent="0.25">
      <c r="A44" s="89">
        <v>3431</v>
      </c>
      <c r="B44" s="14">
        <v>451</v>
      </c>
      <c r="C44" s="14"/>
      <c r="D44" s="76" t="s">
        <v>126</v>
      </c>
      <c r="E44" s="76"/>
      <c r="F44" s="86">
        <v>73</v>
      </c>
      <c r="G44" s="86">
        <v>130</v>
      </c>
      <c r="H44" s="86">
        <v>0</v>
      </c>
      <c r="I44" s="86">
        <f>H44/G44*100</f>
        <v>0</v>
      </c>
      <c r="J44" s="133">
        <f t="shared" si="1"/>
        <v>0</v>
      </c>
    </row>
    <row r="45" spans="1:10" ht="18.75" customHeight="1" x14ac:dyDescent="0.25">
      <c r="A45" s="90"/>
      <c r="B45" s="80"/>
      <c r="C45" s="256" t="s">
        <v>149</v>
      </c>
      <c r="D45" s="257"/>
      <c r="E45" s="83"/>
      <c r="F45" s="117">
        <v>0</v>
      </c>
      <c r="G45" s="117">
        <v>0</v>
      </c>
      <c r="H45" s="117">
        <v>0</v>
      </c>
      <c r="I45" s="88">
        <v>0</v>
      </c>
      <c r="J45" s="134">
        <v>0</v>
      </c>
    </row>
    <row r="46" spans="1:10" ht="18" customHeight="1" x14ac:dyDescent="0.25">
      <c r="A46" s="111">
        <v>4</v>
      </c>
      <c r="B46" s="92"/>
      <c r="C46" s="121"/>
      <c r="D46" s="114" t="s">
        <v>152</v>
      </c>
      <c r="E46" s="75"/>
      <c r="F46" s="115">
        <v>0</v>
      </c>
      <c r="G46" s="115">
        <v>0</v>
      </c>
      <c r="H46" s="115">
        <v>0</v>
      </c>
      <c r="I46" s="94">
        <v>0</v>
      </c>
      <c r="J46" s="133">
        <v>0</v>
      </c>
    </row>
    <row r="47" spans="1:10" s="19" customFormat="1" x14ac:dyDescent="0.25">
      <c r="A47" s="111">
        <v>42</v>
      </c>
      <c r="B47" s="92"/>
      <c r="C47" s="112"/>
      <c r="D47" s="93" t="s">
        <v>150</v>
      </c>
      <c r="E47" s="75"/>
      <c r="F47" s="115">
        <v>0</v>
      </c>
      <c r="G47" s="115">
        <v>0</v>
      </c>
      <c r="H47" s="115">
        <v>0</v>
      </c>
      <c r="I47" s="94">
        <v>0</v>
      </c>
      <c r="J47" s="133">
        <v>0</v>
      </c>
    </row>
    <row r="48" spans="1:10" x14ac:dyDescent="0.25">
      <c r="A48" s="111">
        <v>424</v>
      </c>
      <c r="B48" s="92"/>
      <c r="C48" s="112"/>
      <c r="D48" s="93" t="s">
        <v>127</v>
      </c>
      <c r="E48" s="75"/>
      <c r="F48" s="115">
        <v>0</v>
      </c>
      <c r="G48" s="115">
        <v>0</v>
      </c>
      <c r="H48" s="115">
        <v>0</v>
      </c>
      <c r="I48" s="94">
        <v>0</v>
      </c>
      <c r="J48" s="133">
        <v>0</v>
      </c>
    </row>
    <row r="49" spans="1:10" x14ac:dyDescent="0.25">
      <c r="A49" s="91">
        <v>4241</v>
      </c>
      <c r="B49" s="92">
        <v>451</v>
      </c>
      <c r="C49" s="112"/>
      <c r="D49" s="75" t="s">
        <v>128</v>
      </c>
      <c r="E49" s="75"/>
      <c r="F49" s="94">
        <v>0</v>
      </c>
      <c r="G49" s="94">
        <v>0</v>
      </c>
      <c r="H49" s="94">
        <v>0</v>
      </c>
      <c r="I49" s="94">
        <v>0</v>
      </c>
      <c r="J49" s="133">
        <v>0</v>
      </c>
    </row>
    <row r="50" spans="1:10" ht="23.25" customHeight="1" x14ac:dyDescent="0.25">
      <c r="A50" s="80"/>
      <c r="B50" s="80"/>
      <c r="C50" s="264" t="s">
        <v>151</v>
      </c>
      <c r="D50" s="265"/>
      <c r="E50" s="83"/>
      <c r="F50" s="117">
        <v>5849.1</v>
      </c>
      <c r="G50" s="117">
        <f>G51+G59</f>
        <v>0</v>
      </c>
      <c r="H50" s="117">
        <v>0</v>
      </c>
      <c r="I50" s="88" t="s">
        <v>105</v>
      </c>
      <c r="J50" s="134">
        <f t="shared" si="1"/>
        <v>0</v>
      </c>
    </row>
    <row r="51" spans="1:10" ht="18" customHeight="1" x14ac:dyDescent="0.25">
      <c r="A51" s="111">
        <v>3</v>
      </c>
      <c r="B51" s="92"/>
      <c r="C51" s="112"/>
      <c r="D51" s="93" t="s">
        <v>3</v>
      </c>
      <c r="E51" s="75"/>
      <c r="F51" s="115">
        <f>F52</f>
        <v>5849.1</v>
      </c>
      <c r="G51" s="115">
        <f>G52</f>
        <v>0</v>
      </c>
      <c r="H51" s="115">
        <v>0</v>
      </c>
      <c r="I51" s="94">
        <v>0</v>
      </c>
      <c r="J51" s="133">
        <f t="shared" si="1"/>
        <v>0</v>
      </c>
    </row>
    <row r="52" spans="1:10" ht="18" customHeight="1" x14ac:dyDescent="0.25">
      <c r="A52" s="111">
        <v>32</v>
      </c>
      <c r="B52" s="92"/>
      <c r="C52" s="112"/>
      <c r="D52" s="93" t="s">
        <v>9</v>
      </c>
      <c r="E52" s="75"/>
      <c r="F52" s="115">
        <f>F53+F55</f>
        <v>5849.1</v>
      </c>
      <c r="G52" s="115">
        <f>G53+G55</f>
        <v>0</v>
      </c>
      <c r="H52" s="115">
        <v>0</v>
      </c>
      <c r="I52" s="94">
        <v>0</v>
      </c>
      <c r="J52" s="133">
        <f t="shared" si="1"/>
        <v>0</v>
      </c>
    </row>
    <row r="53" spans="1:10" ht="18" customHeight="1" x14ac:dyDescent="0.25">
      <c r="A53" s="111">
        <v>322</v>
      </c>
      <c r="B53" s="92"/>
      <c r="C53" s="112"/>
      <c r="D53" s="93" t="s">
        <v>113</v>
      </c>
      <c r="E53" s="147"/>
      <c r="F53" s="115">
        <f>F54</f>
        <v>775.25</v>
      </c>
      <c r="G53" s="115">
        <f>G54</f>
        <v>0</v>
      </c>
      <c r="H53" s="115">
        <v>0</v>
      </c>
      <c r="I53" s="94">
        <v>0</v>
      </c>
      <c r="J53" s="133">
        <v>0</v>
      </c>
    </row>
    <row r="54" spans="1:10" ht="18" customHeight="1" x14ac:dyDescent="0.25">
      <c r="A54" s="157">
        <v>3224</v>
      </c>
      <c r="B54" s="92">
        <v>451</v>
      </c>
      <c r="C54" s="112"/>
      <c r="D54" s="158" t="s">
        <v>179</v>
      </c>
      <c r="E54" s="147"/>
      <c r="F54" s="159">
        <v>775.25</v>
      </c>
      <c r="G54" s="159">
        <v>0</v>
      </c>
      <c r="H54" s="159">
        <v>0</v>
      </c>
      <c r="I54" s="94">
        <v>0</v>
      </c>
      <c r="J54" s="133">
        <v>0</v>
      </c>
    </row>
    <row r="55" spans="1:10" x14ac:dyDescent="0.25">
      <c r="A55" s="78">
        <v>323</v>
      </c>
      <c r="B55" s="14"/>
      <c r="C55" s="14"/>
      <c r="D55" s="110" t="s">
        <v>66</v>
      </c>
      <c r="E55" s="76"/>
      <c r="F55" s="124">
        <f>F56+F57+F58</f>
        <v>5073.8500000000004</v>
      </c>
      <c r="G55" s="124">
        <f>G56+G57+G58</f>
        <v>0</v>
      </c>
      <c r="H55" s="124">
        <f>H56+H57+H58</f>
        <v>0</v>
      </c>
      <c r="I55" s="86">
        <v>0</v>
      </c>
      <c r="J55" s="133">
        <f t="shared" si="1"/>
        <v>0</v>
      </c>
    </row>
    <row r="56" spans="1:10" x14ac:dyDescent="0.25">
      <c r="A56" s="14">
        <v>3232</v>
      </c>
      <c r="B56" s="14">
        <v>451</v>
      </c>
      <c r="C56" s="14"/>
      <c r="D56" s="76" t="s">
        <v>137</v>
      </c>
      <c r="E56" s="76"/>
      <c r="F56" s="86">
        <v>3325</v>
      </c>
      <c r="G56" s="86">
        <v>0</v>
      </c>
      <c r="H56" s="86">
        <v>0</v>
      </c>
      <c r="I56" s="86">
        <v>0</v>
      </c>
      <c r="J56" s="133">
        <v>0</v>
      </c>
    </row>
    <row r="57" spans="1:10" x14ac:dyDescent="0.25">
      <c r="A57" s="14">
        <v>3232</v>
      </c>
      <c r="B57" s="14">
        <v>121</v>
      </c>
      <c r="C57" s="14"/>
      <c r="D57" s="76" t="s">
        <v>137</v>
      </c>
      <c r="E57" s="76"/>
      <c r="F57" s="86">
        <v>0</v>
      </c>
      <c r="G57" s="86">
        <v>0</v>
      </c>
      <c r="H57" s="86">
        <v>0</v>
      </c>
      <c r="I57" s="86">
        <v>0</v>
      </c>
      <c r="J57" s="133">
        <v>0</v>
      </c>
    </row>
    <row r="58" spans="1:10" x14ac:dyDescent="0.25">
      <c r="A58" s="14">
        <v>3237</v>
      </c>
      <c r="B58" s="14">
        <v>451</v>
      </c>
      <c r="C58" s="14"/>
      <c r="D58" s="76" t="s">
        <v>72</v>
      </c>
      <c r="E58" s="76"/>
      <c r="F58" s="86">
        <v>1748.85</v>
      </c>
      <c r="G58" s="86">
        <v>0</v>
      </c>
      <c r="H58" s="86">
        <v>0</v>
      </c>
      <c r="I58" s="86">
        <v>0</v>
      </c>
      <c r="J58" s="133">
        <v>0</v>
      </c>
    </row>
    <row r="59" spans="1:10" x14ac:dyDescent="0.25">
      <c r="A59" s="78">
        <v>4</v>
      </c>
      <c r="B59" s="14"/>
      <c r="C59" s="14"/>
      <c r="D59" s="110" t="s">
        <v>5</v>
      </c>
      <c r="E59" s="76"/>
      <c r="F59" s="124">
        <f>F60</f>
        <v>0</v>
      </c>
      <c r="G59" s="124">
        <v>0</v>
      </c>
      <c r="H59" s="124">
        <v>0</v>
      </c>
      <c r="I59" s="86">
        <v>0</v>
      </c>
      <c r="J59" s="133">
        <v>0</v>
      </c>
    </row>
    <row r="60" spans="1:10" x14ac:dyDescent="0.25">
      <c r="A60" s="78">
        <v>42</v>
      </c>
      <c r="B60" s="14"/>
      <c r="C60" s="14"/>
      <c r="D60" s="110" t="s">
        <v>142</v>
      </c>
      <c r="E60" s="76"/>
      <c r="F60" s="124">
        <f>F61</f>
        <v>0</v>
      </c>
      <c r="G60" s="124">
        <v>0</v>
      </c>
      <c r="H60" s="124">
        <v>0</v>
      </c>
      <c r="I60" s="86">
        <v>0</v>
      </c>
      <c r="J60" s="133">
        <v>0</v>
      </c>
    </row>
    <row r="61" spans="1:10" x14ac:dyDescent="0.25">
      <c r="A61" s="78">
        <v>422</v>
      </c>
      <c r="B61" s="14"/>
      <c r="C61" s="14"/>
      <c r="D61" s="110" t="s">
        <v>114</v>
      </c>
      <c r="E61" s="76"/>
      <c r="F61" s="124">
        <f>F62+F63</f>
        <v>0</v>
      </c>
      <c r="G61" s="124">
        <v>0</v>
      </c>
      <c r="H61" s="124">
        <v>0</v>
      </c>
      <c r="I61" s="86">
        <v>0</v>
      </c>
      <c r="J61" s="133">
        <v>0</v>
      </c>
    </row>
    <row r="62" spans="1:10" x14ac:dyDescent="0.25">
      <c r="A62" s="14">
        <v>4221</v>
      </c>
      <c r="B62" s="14">
        <v>451</v>
      </c>
      <c r="C62" s="14"/>
      <c r="D62" s="76" t="s">
        <v>112</v>
      </c>
      <c r="E62" s="76"/>
      <c r="F62" s="86">
        <v>0</v>
      </c>
      <c r="G62" s="86">
        <v>0</v>
      </c>
      <c r="H62" s="86">
        <v>0</v>
      </c>
      <c r="I62" s="86">
        <v>0</v>
      </c>
      <c r="J62" s="133">
        <v>0</v>
      </c>
    </row>
    <row r="63" spans="1:10" x14ac:dyDescent="0.25">
      <c r="A63" s="14">
        <v>4221</v>
      </c>
      <c r="B63" s="14">
        <v>110</v>
      </c>
      <c r="C63" s="126"/>
      <c r="D63" s="76" t="s">
        <v>112</v>
      </c>
      <c r="E63" s="76"/>
      <c r="F63" s="86">
        <v>0</v>
      </c>
      <c r="G63" s="86">
        <v>0</v>
      </c>
      <c r="H63" s="86">
        <v>0</v>
      </c>
      <c r="I63" s="86">
        <v>0</v>
      </c>
      <c r="J63" s="133">
        <v>0</v>
      </c>
    </row>
    <row r="64" spans="1:10" ht="26.25" customHeight="1" x14ac:dyDescent="0.25">
      <c r="A64" s="80"/>
      <c r="B64" s="80"/>
      <c r="C64" s="264" t="s">
        <v>153</v>
      </c>
      <c r="D64" s="265"/>
      <c r="E64" s="83"/>
      <c r="F64" s="117">
        <f>F65</f>
        <v>387432.23</v>
      </c>
      <c r="G64" s="117">
        <f>G65</f>
        <v>792151</v>
      </c>
      <c r="H64" s="117">
        <f>H65</f>
        <v>393816.72000000003</v>
      </c>
      <c r="I64" s="88">
        <f t="shared" ref="I64:I87" si="3">H64/G64*100</f>
        <v>49.714854869841737</v>
      </c>
      <c r="J64" s="134">
        <f t="shared" si="1"/>
        <v>101.64789852408511</v>
      </c>
    </row>
    <row r="65" spans="1:10" x14ac:dyDescent="0.25">
      <c r="A65" s="78">
        <v>3</v>
      </c>
      <c r="B65" s="14"/>
      <c r="C65" s="14"/>
      <c r="D65" s="110" t="s">
        <v>3</v>
      </c>
      <c r="E65" s="76"/>
      <c r="F65" s="124">
        <f>F66+F73</f>
        <v>387432.23</v>
      </c>
      <c r="G65" s="124">
        <f>G66+G73</f>
        <v>792151</v>
      </c>
      <c r="H65" s="124">
        <f>H66</f>
        <v>393816.72000000003</v>
      </c>
      <c r="I65" s="86">
        <f t="shared" si="3"/>
        <v>49.714854869841737</v>
      </c>
      <c r="J65" s="133">
        <f t="shared" si="1"/>
        <v>101.64789852408511</v>
      </c>
    </row>
    <row r="66" spans="1:10" x14ac:dyDescent="0.25">
      <c r="A66" s="78">
        <v>31</v>
      </c>
      <c r="B66" s="14"/>
      <c r="C66" s="14"/>
      <c r="D66" s="110" t="s">
        <v>4</v>
      </c>
      <c r="E66" s="76"/>
      <c r="F66" s="124">
        <f>F67+F69+F71</f>
        <v>369318.81</v>
      </c>
      <c r="G66" s="124">
        <f>G67+G69+G71</f>
        <v>756135</v>
      </c>
      <c r="H66" s="124">
        <f>H67+H69+H71+H73</f>
        <v>393816.72000000003</v>
      </c>
      <c r="I66" s="86">
        <f t="shared" si="3"/>
        <v>52.08285821976235</v>
      </c>
      <c r="J66" s="133">
        <f t="shared" si="1"/>
        <v>106.6332689634736</v>
      </c>
    </row>
    <row r="67" spans="1:10" x14ac:dyDescent="0.25">
      <c r="A67" s="78">
        <v>311</v>
      </c>
      <c r="B67" s="14"/>
      <c r="C67" s="14"/>
      <c r="D67" s="76" t="s">
        <v>115</v>
      </c>
      <c r="E67" s="76"/>
      <c r="F67" s="124">
        <f>F68</f>
        <v>307026.51</v>
      </c>
      <c r="G67" s="124">
        <f>G68</f>
        <v>619000</v>
      </c>
      <c r="H67" s="124">
        <f>H68</f>
        <v>311142.39</v>
      </c>
      <c r="I67" s="86">
        <f t="shared" si="3"/>
        <v>50.2653295638126</v>
      </c>
      <c r="J67" s="133">
        <f t="shared" si="1"/>
        <v>101.34056176451995</v>
      </c>
    </row>
    <row r="68" spans="1:10" x14ac:dyDescent="0.25">
      <c r="A68" s="14">
        <v>3111</v>
      </c>
      <c r="B68" s="14">
        <v>50</v>
      </c>
      <c r="C68" s="14"/>
      <c r="D68" s="76" t="s">
        <v>116</v>
      </c>
      <c r="E68" s="76"/>
      <c r="F68" s="86">
        <v>307026.51</v>
      </c>
      <c r="G68" s="86">
        <v>619000</v>
      </c>
      <c r="H68" s="86">
        <v>311142.39</v>
      </c>
      <c r="I68" s="86">
        <f t="shared" si="3"/>
        <v>50.2653295638126</v>
      </c>
      <c r="J68" s="133">
        <f t="shared" si="1"/>
        <v>101.34056176451995</v>
      </c>
    </row>
    <row r="69" spans="1:10" x14ac:dyDescent="0.25">
      <c r="A69" s="78">
        <v>312</v>
      </c>
      <c r="B69" s="14"/>
      <c r="C69" s="14"/>
      <c r="D69" s="76" t="s">
        <v>117</v>
      </c>
      <c r="E69" s="76"/>
      <c r="F69" s="124">
        <f>F70</f>
        <v>12052.94</v>
      </c>
      <c r="G69" s="124">
        <f>G70</f>
        <v>35000</v>
      </c>
      <c r="H69" s="124">
        <f>H70</f>
        <v>15466.81</v>
      </c>
      <c r="I69" s="86">
        <f t="shared" si="3"/>
        <v>44.190885714285713</v>
      </c>
      <c r="J69" s="133">
        <f t="shared" si="1"/>
        <v>128.32396079296836</v>
      </c>
    </row>
    <row r="70" spans="1:10" x14ac:dyDescent="0.25">
      <c r="A70" s="14">
        <v>3121</v>
      </c>
      <c r="B70" s="14">
        <v>50</v>
      </c>
      <c r="C70" s="14"/>
      <c r="D70" s="76" t="s">
        <v>117</v>
      </c>
      <c r="E70" s="76"/>
      <c r="F70" s="86">
        <v>12052.94</v>
      </c>
      <c r="G70" s="86">
        <v>35000</v>
      </c>
      <c r="H70" s="86">
        <v>15466.81</v>
      </c>
      <c r="I70" s="86">
        <f t="shared" si="3"/>
        <v>44.190885714285713</v>
      </c>
      <c r="J70" s="133">
        <f t="shared" si="1"/>
        <v>128.32396079296836</v>
      </c>
    </row>
    <row r="71" spans="1:10" x14ac:dyDescent="0.25">
      <c r="A71" s="78">
        <v>313</v>
      </c>
      <c r="B71" s="14"/>
      <c r="C71" s="14"/>
      <c r="D71" s="76" t="s">
        <v>118</v>
      </c>
      <c r="E71" s="76"/>
      <c r="F71" s="124">
        <f>F72</f>
        <v>50239.360000000001</v>
      </c>
      <c r="G71" s="124">
        <f>G72</f>
        <v>102135</v>
      </c>
      <c r="H71" s="124">
        <f>H72</f>
        <v>51113.09</v>
      </c>
      <c r="I71" s="86">
        <f t="shared" si="3"/>
        <v>50.044637000048951</v>
      </c>
      <c r="J71" s="133">
        <f t="shared" si="1"/>
        <v>101.73913441572505</v>
      </c>
    </row>
    <row r="72" spans="1:10" x14ac:dyDescent="0.25">
      <c r="A72" s="14">
        <v>3132</v>
      </c>
      <c r="B72" s="14">
        <v>50</v>
      </c>
      <c r="C72" s="14"/>
      <c r="D72" s="76" t="s">
        <v>119</v>
      </c>
      <c r="E72" s="76"/>
      <c r="F72" s="86">
        <v>50239.360000000001</v>
      </c>
      <c r="G72" s="86">
        <v>102135</v>
      </c>
      <c r="H72" s="86">
        <v>51113.09</v>
      </c>
      <c r="I72" s="86">
        <f t="shared" si="3"/>
        <v>50.044637000048951</v>
      </c>
      <c r="J72" s="133">
        <f t="shared" si="1"/>
        <v>101.73913441572505</v>
      </c>
    </row>
    <row r="73" spans="1:10" x14ac:dyDescent="0.25">
      <c r="A73" s="78">
        <v>32</v>
      </c>
      <c r="B73" s="14"/>
      <c r="C73" s="14"/>
      <c r="D73" s="110" t="s">
        <v>9</v>
      </c>
      <c r="E73" s="76"/>
      <c r="F73" s="124">
        <f>F74+F76</f>
        <v>18113.419999999998</v>
      </c>
      <c r="G73" s="124">
        <f>G74+G76</f>
        <v>36016</v>
      </c>
      <c r="H73" s="124">
        <f>H74+H76</f>
        <v>16094.43</v>
      </c>
      <c r="I73" s="86">
        <f t="shared" si="3"/>
        <v>44.68688916037317</v>
      </c>
      <c r="J73" s="133">
        <f t="shared" si="1"/>
        <v>88.853623446041681</v>
      </c>
    </row>
    <row r="74" spans="1:10" x14ac:dyDescent="0.25">
      <c r="A74" s="78">
        <v>321</v>
      </c>
      <c r="B74" s="14"/>
      <c r="C74" s="14"/>
      <c r="D74" s="110" t="s">
        <v>135</v>
      </c>
      <c r="E74" s="76"/>
      <c r="F74" s="124">
        <f>F75</f>
        <v>17105.419999999998</v>
      </c>
      <c r="G74" s="124">
        <f>G75</f>
        <v>34000</v>
      </c>
      <c r="H74" s="124">
        <f>H75</f>
        <v>14834.43</v>
      </c>
      <c r="I74" s="86">
        <f t="shared" si="3"/>
        <v>43.630676470588234</v>
      </c>
      <c r="J74" s="133">
        <f t="shared" si="1"/>
        <v>86.723564811621117</v>
      </c>
    </row>
    <row r="75" spans="1:10" x14ac:dyDescent="0.25">
      <c r="A75" s="14">
        <v>3212</v>
      </c>
      <c r="B75" s="14">
        <v>50</v>
      </c>
      <c r="C75" s="14"/>
      <c r="D75" s="76" t="s">
        <v>120</v>
      </c>
      <c r="E75" s="76"/>
      <c r="F75" s="86">
        <v>17105.419999999998</v>
      </c>
      <c r="G75" s="86">
        <v>34000</v>
      </c>
      <c r="H75" s="86">
        <v>14834.43</v>
      </c>
      <c r="I75" s="86">
        <f t="shared" si="3"/>
        <v>43.630676470588234</v>
      </c>
      <c r="J75" s="133">
        <f t="shared" si="1"/>
        <v>86.723564811621117</v>
      </c>
    </row>
    <row r="76" spans="1:10" x14ac:dyDescent="0.25">
      <c r="A76" s="78">
        <v>329</v>
      </c>
      <c r="B76" s="14"/>
      <c r="C76" s="14"/>
      <c r="D76" s="110" t="s">
        <v>74</v>
      </c>
      <c r="E76" s="76"/>
      <c r="F76" s="124">
        <f>F77</f>
        <v>1008</v>
      </c>
      <c r="G76" s="124">
        <f>G77</f>
        <v>2016</v>
      </c>
      <c r="H76" s="124">
        <f>H77</f>
        <v>1260</v>
      </c>
      <c r="I76" s="86">
        <f t="shared" si="3"/>
        <v>62.5</v>
      </c>
      <c r="J76" s="133">
        <f t="shared" si="1"/>
        <v>125</v>
      </c>
    </row>
    <row r="77" spans="1:10" x14ac:dyDescent="0.25">
      <c r="A77" s="14">
        <v>3295</v>
      </c>
      <c r="B77" s="14">
        <v>50</v>
      </c>
      <c r="C77" s="14"/>
      <c r="D77" s="76" t="s">
        <v>121</v>
      </c>
      <c r="E77" s="76"/>
      <c r="F77" s="86">
        <v>1008</v>
      </c>
      <c r="G77" s="86">
        <v>2016</v>
      </c>
      <c r="H77" s="86">
        <v>1260</v>
      </c>
      <c r="I77" s="86">
        <f t="shared" si="3"/>
        <v>62.5</v>
      </c>
      <c r="J77" s="133">
        <f>H77/F77*100</f>
        <v>125</v>
      </c>
    </row>
    <row r="78" spans="1:10" ht="29.25" customHeight="1" x14ac:dyDescent="0.25">
      <c r="A78" s="43"/>
      <c r="B78" s="43"/>
      <c r="C78" s="102" t="s">
        <v>169</v>
      </c>
      <c r="D78" s="118"/>
      <c r="E78" s="118"/>
      <c r="F78" s="131">
        <f>F79+F88+F103+F146+F152+F157+F165+F174+F180+F185+F190</f>
        <v>42683.97</v>
      </c>
      <c r="G78" s="131">
        <f>G79+G88+G95+G103+G146+G152+G157+G165+G174+G180+G185+G190+G195</f>
        <v>66451.199999999997</v>
      </c>
      <c r="H78" s="131">
        <f>H79+H88+H95+H103+H146+H152+H157+H165+H174+H180+H185+H190+H195</f>
        <v>25764.23</v>
      </c>
      <c r="I78" s="185">
        <f t="shared" si="3"/>
        <v>38.771654988924205</v>
      </c>
      <c r="J78" s="135">
        <f>H78/F78*100</f>
        <v>60.360435076681007</v>
      </c>
    </row>
    <row r="79" spans="1:10" s="19" customFormat="1" ht="23.25" customHeight="1" x14ac:dyDescent="0.25">
      <c r="A79" s="116"/>
      <c r="B79" s="116"/>
      <c r="C79" s="256" t="s">
        <v>154</v>
      </c>
      <c r="D79" s="257"/>
      <c r="E79" s="82"/>
      <c r="F79" s="117">
        <f t="shared" ref="F79:H80" si="4">F80</f>
        <v>415.15999999999997</v>
      </c>
      <c r="G79" s="117">
        <f t="shared" si="4"/>
        <v>1600</v>
      </c>
      <c r="H79" s="117">
        <f t="shared" si="4"/>
        <v>750</v>
      </c>
      <c r="I79" s="117">
        <f t="shared" si="3"/>
        <v>46.875</v>
      </c>
      <c r="J79" s="134">
        <f>H79/F79*100</f>
        <v>180.65324212351865</v>
      </c>
    </row>
    <row r="80" spans="1:10" x14ac:dyDescent="0.25">
      <c r="A80" s="78">
        <v>3</v>
      </c>
      <c r="B80" s="14"/>
      <c r="C80" s="14"/>
      <c r="D80" s="110" t="s">
        <v>3</v>
      </c>
      <c r="E80" s="76"/>
      <c r="F80" s="124">
        <f t="shared" si="4"/>
        <v>415.15999999999997</v>
      </c>
      <c r="G80" s="124">
        <f t="shared" si="4"/>
        <v>1600</v>
      </c>
      <c r="H80" s="124">
        <f t="shared" si="4"/>
        <v>750</v>
      </c>
      <c r="I80" s="86">
        <f t="shared" si="3"/>
        <v>46.875</v>
      </c>
      <c r="J80" s="133">
        <f>H80/F80*100</f>
        <v>180.65324212351865</v>
      </c>
    </row>
    <row r="81" spans="1:10" x14ac:dyDescent="0.25">
      <c r="A81" s="78">
        <v>32</v>
      </c>
      <c r="B81" s="14"/>
      <c r="C81" s="14"/>
      <c r="D81" s="110" t="s">
        <v>9</v>
      </c>
      <c r="E81" s="76"/>
      <c r="F81" s="124">
        <f>F82+F84+F86</f>
        <v>415.15999999999997</v>
      </c>
      <c r="G81" s="124">
        <f>G82+G84+G86</f>
        <v>1600</v>
      </c>
      <c r="H81" s="124">
        <f>H82+H84+H86</f>
        <v>750</v>
      </c>
      <c r="I81" s="86">
        <f t="shared" si="3"/>
        <v>46.875</v>
      </c>
      <c r="J81" s="133">
        <f>H81/F81*100</f>
        <v>180.65324212351865</v>
      </c>
    </row>
    <row r="82" spans="1:10" x14ac:dyDescent="0.25">
      <c r="A82" s="78">
        <v>322</v>
      </c>
      <c r="B82" s="14"/>
      <c r="C82" s="14"/>
      <c r="D82" s="110" t="s">
        <v>113</v>
      </c>
      <c r="E82" s="76"/>
      <c r="F82" s="124">
        <f>F83</f>
        <v>0</v>
      </c>
      <c r="G82" s="124">
        <f>G83</f>
        <v>1150</v>
      </c>
      <c r="H82" s="124">
        <f>H83</f>
        <v>600</v>
      </c>
      <c r="I82" s="86">
        <f t="shared" si="3"/>
        <v>52.173913043478258</v>
      </c>
      <c r="J82" s="133">
        <v>0</v>
      </c>
    </row>
    <row r="83" spans="1:10" x14ac:dyDescent="0.25">
      <c r="A83" s="14">
        <v>3221</v>
      </c>
      <c r="B83" s="14">
        <v>110</v>
      </c>
      <c r="C83" s="14"/>
      <c r="D83" s="76" t="s">
        <v>100</v>
      </c>
      <c r="E83" s="76"/>
      <c r="F83" s="86">
        <v>0</v>
      </c>
      <c r="G83" s="86">
        <v>1150</v>
      </c>
      <c r="H83" s="86">
        <v>600</v>
      </c>
      <c r="I83" s="86">
        <f t="shared" si="3"/>
        <v>52.173913043478258</v>
      </c>
      <c r="J83" s="133">
        <v>0</v>
      </c>
    </row>
    <row r="84" spans="1:10" x14ac:dyDescent="0.25">
      <c r="A84" s="78">
        <v>323</v>
      </c>
      <c r="B84" s="14"/>
      <c r="C84" s="14"/>
      <c r="D84" s="110" t="s">
        <v>66</v>
      </c>
      <c r="E84" s="76"/>
      <c r="F84" s="124">
        <f>F85</f>
        <v>200</v>
      </c>
      <c r="G84" s="124">
        <f>G85</f>
        <v>150</v>
      </c>
      <c r="H84" s="124">
        <f>H85</f>
        <v>150</v>
      </c>
      <c r="I84" s="86">
        <f t="shared" si="3"/>
        <v>100</v>
      </c>
      <c r="J84" s="133">
        <f>H84/F84*100</f>
        <v>75</v>
      </c>
    </row>
    <row r="85" spans="1:10" x14ac:dyDescent="0.25">
      <c r="A85" s="14">
        <v>3239</v>
      </c>
      <c r="B85" s="14">
        <v>110</v>
      </c>
      <c r="C85" s="14"/>
      <c r="D85" s="76" t="s">
        <v>81</v>
      </c>
      <c r="E85" s="76"/>
      <c r="F85" s="86">
        <v>200</v>
      </c>
      <c r="G85" s="86">
        <v>150</v>
      </c>
      <c r="H85" s="86">
        <v>150</v>
      </c>
      <c r="I85" s="86">
        <f t="shared" si="3"/>
        <v>100</v>
      </c>
      <c r="J85" s="133">
        <f>H85/F85*100</f>
        <v>75</v>
      </c>
    </row>
    <row r="86" spans="1:10" x14ac:dyDescent="0.25">
      <c r="A86" s="78">
        <v>329</v>
      </c>
      <c r="B86" s="14"/>
      <c r="C86" s="14"/>
      <c r="D86" s="110" t="s">
        <v>124</v>
      </c>
      <c r="E86" s="76"/>
      <c r="F86" s="124">
        <f>F87</f>
        <v>215.16</v>
      </c>
      <c r="G86" s="124">
        <f>G87</f>
        <v>300</v>
      </c>
      <c r="H86" s="124">
        <f>H87</f>
        <v>0</v>
      </c>
      <c r="I86" s="86">
        <f t="shared" si="3"/>
        <v>0</v>
      </c>
      <c r="J86" s="133">
        <f>H86/F86*100</f>
        <v>0</v>
      </c>
    </row>
    <row r="87" spans="1:10" x14ac:dyDescent="0.25">
      <c r="A87" s="14">
        <v>3299</v>
      </c>
      <c r="B87" s="14">
        <v>110</v>
      </c>
      <c r="C87" s="14"/>
      <c r="D87" s="76" t="s">
        <v>124</v>
      </c>
      <c r="E87" s="76"/>
      <c r="F87" s="86">
        <v>215.16</v>
      </c>
      <c r="G87" s="86">
        <v>300</v>
      </c>
      <c r="H87" s="86">
        <v>0</v>
      </c>
      <c r="I87" s="86">
        <f t="shared" si="3"/>
        <v>0</v>
      </c>
      <c r="J87" s="133">
        <f>H87/F87*100</f>
        <v>0</v>
      </c>
    </row>
    <row r="88" spans="1:10" ht="24" customHeight="1" x14ac:dyDescent="0.25">
      <c r="A88" s="80"/>
      <c r="B88" s="80"/>
      <c r="C88" s="256" t="s">
        <v>155</v>
      </c>
      <c r="D88" s="257"/>
      <c r="E88" s="83" t="s">
        <v>104</v>
      </c>
      <c r="F88" s="117">
        <f>F89</f>
        <v>0</v>
      </c>
      <c r="G88" s="117">
        <v>0</v>
      </c>
      <c r="H88" s="117">
        <v>0</v>
      </c>
      <c r="I88" s="88">
        <v>0</v>
      </c>
      <c r="J88" s="134">
        <v>0</v>
      </c>
    </row>
    <row r="89" spans="1:10" ht="17.25" customHeight="1" x14ac:dyDescent="0.25">
      <c r="A89" s="111">
        <v>4</v>
      </c>
      <c r="B89" s="92"/>
      <c r="C89" s="121"/>
      <c r="D89" s="114" t="s">
        <v>5</v>
      </c>
      <c r="E89" s="75"/>
      <c r="F89" s="115">
        <f>F90</f>
        <v>0</v>
      </c>
      <c r="G89" s="115">
        <v>0</v>
      </c>
      <c r="H89" s="115">
        <v>0</v>
      </c>
      <c r="I89" s="94">
        <v>0</v>
      </c>
      <c r="J89" s="133">
        <v>0</v>
      </c>
    </row>
    <row r="90" spans="1:10" x14ac:dyDescent="0.25">
      <c r="A90" s="78">
        <v>42</v>
      </c>
      <c r="B90" s="113"/>
      <c r="C90" s="113" t="s">
        <v>129</v>
      </c>
      <c r="D90" s="110"/>
      <c r="E90" s="76"/>
      <c r="F90" s="124">
        <f>F91+F93</f>
        <v>0</v>
      </c>
      <c r="G90" s="124">
        <v>0</v>
      </c>
      <c r="H90" s="124">
        <v>0</v>
      </c>
      <c r="I90" s="86">
        <v>0</v>
      </c>
      <c r="J90" s="133">
        <v>0</v>
      </c>
    </row>
    <row r="91" spans="1:10" x14ac:dyDescent="0.25">
      <c r="A91" s="78">
        <v>426</v>
      </c>
      <c r="B91" s="14"/>
      <c r="C91" s="14"/>
      <c r="D91" s="110" t="s">
        <v>130</v>
      </c>
      <c r="E91" s="76"/>
      <c r="F91" s="124">
        <f>F92</f>
        <v>0</v>
      </c>
      <c r="G91" s="124">
        <v>0</v>
      </c>
      <c r="H91" s="124">
        <v>0</v>
      </c>
      <c r="I91" s="86">
        <v>0</v>
      </c>
      <c r="J91" s="133">
        <v>0</v>
      </c>
    </row>
    <row r="92" spans="1:10" x14ac:dyDescent="0.25">
      <c r="A92" s="14">
        <v>4264</v>
      </c>
      <c r="B92" s="14">
        <v>110</v>
      </c>
      <c r="C92" s="14"/>
      <c r="D92" s="76" t="s">
        <v>131</v>
      </c>
      <c r="E92" s="76"/>
      <c r="F92" s="86">
        <v>0</v>
      </c>
      <c r="G92" s="86">
        <v>0</v>
      </c>
      <c r="H92" s="86">
        <v>0</v>
      </c>
      <c r="I92" s="86">
        <v>0</v>
      </c>
      <c r="J92" s="133">
        <v>0</v>
      </c>
    </row>
    <row r="93" spans="1:10" x14ac:dyDescent="0.25">
      <c r="A93" s="78">
        <v>422</v>
      </c>
      <c r="B93" s="14"/>
      <c r="C93" s="14"/>
      <c r="D93" s="110" t="s">
        <v>114</v>
      </c>
      <c r="E93" s="76"/>
      <c r="F93" s="124">
        <f>F94</f>
        <v>0</v>
      </c>
      <c r="G93" s="124">
        <v>0</v>
      </c>
      <c r="H93" s="86">
        <v>0</v>
      </c>
      <c r="I93" s="86">
        <v>0</v>
      </c>
      <c r="J93" s="133">
        <v>0</v>
      </c>
    </row>
    <row r="94" spans="1:10" x14ac:dyDescent="0.25">
      <c r="A94" s="14">
        <v>4221</v>
      </c>
      <c r="B94" s="14">
        <v>110</v>
      </c>
      <c r="C94" s="14"/>
      <c r="D94" s="76" t="s">
        <v>112</v>
      </c>
      <c r="E94" s="76"/>
      <c r="F94" s="165">
        <v>0</v>
      </c>
      <c r="G94" s="165">
        <v>0</v>
      </c>
      <c r="H94" s="165">
        <v>0</v>
      </c>
      <c r="I94" s="165">
        <v>0</v>
      </c>
      <c r="J94" s="166">
        <v>0</v>
      </c>
    </row>
    <row r="95" spans="1:10" ht="24.75" customHeight="1" x14ac:dyDescent="0.25">
      <c r="A95" s="80"/>
      <c r="B95" s="80"/>
      <c r="C95" s="161" t="s">
        <v>181</v>
      </c>
      <c r="D95" s="169"/>
      <c r="E95" s="162"/>
      <c r="F95" s="206">
        <v>0</v>
      </c>
      <c r="G95" s="117">
        <v>0</v>
      </c>
      <c r="H95" s="117">
        <v>0</v>
      </c>
      <c r="I95" s="182">
        <v>0</v>
      </c>
      <c r="J95" s="183">
        <v>0</v>
      </c>
    </row>
    <row r="96" spans="1:10" ht="16.5" customHeight="1" x14ac:dyDescent="0.25">
      <c r="A96" s="111">
        <v>4</v>
      </c>
      <c r="B96" s="92"/>
      <c r="C96" s="112"/>
      <c r="D96" s="112" t="s">
        <v>5</v>
      </c>
      <c r="E96" s="160"/>
      <c r="F96" s="170">
        <f>F97+F101</f>
        <v>0</v>
      </c>
      <c r="G96" s="115">
        <v>0</v>
      </c>
      <c r="H96" s="115">
        <v>0</v>
      </c>
      <c r="I96" s="179">
        <v>0</v>
      </c>
      <c r="J96" s="180">
        <v>0</v>
      </c>
    </row>
    <row r="97" spans="1:10" ht="16.5" customHeight="1" x14ac:dyDescent="0.25">
      <c r="A97" s="111">
        <v>42</v>
      </c>
      <c r="B97" s="92"/>
      <c r="C97" s="160"/>
      <c r="D97" s="93" t="s">
        <v>142</v>
      </c>
      <c r="E97" s="93"/>
      <c r="F97" s="170">
        <v>0</v>
      </c>
      <c r="G97" s="115">
        <v>0</v>
      </c>
      <c r="H97" s="115">
        <v>0</v>
      </c>
      <c r="I97" s="184">
        <v>0</v>
      </c>
      <c r="J97" s="180">
        <v>0</v>
      </c>
    </row>
    <row r="98" spans="1:10" ht="16.5" customHeight="1" x14ac:dyDescent="0.25">
      <c r="A98" s="111">
        <v>422</v>
      </c>
      <c r="B98" s="92"/>
      <c r="C98" s="160"/>
      <c r="D98" s="93" t="s">
        <v>114</v>
      </c>
      <c r="E98" s="93"/>
      <c r="F98" s="170">
        <v>0</v>
      </c>
      <c r="G98" s="115">
        <v>0</v>
      </c>
      <c r="H98" s="115">
        <v>0</v>
      </c>
      <c r="I98" s="179">
        <v>0</v>
      </c>
      <c r="J98" s="180">
        <v>0</v>
      </c>
    </row>
    <row r="99" spans="1:10" ht="16.5" customHeight="1" x14ac:dyDescent="0.25">
      <c r="A99" s="92">
        <v>4221</v>
      </c>
      <c r="B99" s="92">
        <v>110</v>
      </c>
      <c r="C99" s="160"/>
      <c r="D99" s="158" t="s">
        <v>112</v>
      </c>
      <c r="E99" s="93"/>
      <c r="F99" s="171">
        <v>0</v>
      </c>
      <c r="G99" s="159">
        <v>0</v>
      </c>
      <c r="H99" s="159">
        <v>0</v>
      </c>
      <c r="I99" s="179">
        <v>0</v>
      </c>
      <c r="J99" s="180">
        <v>0</v>
      </c>
    </row>
    <row r="100" spans="1:10" ht="16.5" customHeight="1" x14ac:dyDescent="0.25">
      <c r="A100" s="111">
        <v>45</v>
      </c>
      <c r="B100" s="92"/>
      <c r="C100" s="160"/>
      <c r="D100" s="93" t="s">
        <v>191</v>
      </c>
      <c r="E100" s="93"/>
      <c r="F100" s="170">
        <v>0</v>
      </c>
      <c r="G100" s="115">
        <v>0</v>
      </c>
      <c r="H100" s="115">
        <v>0</v>
      </c>
      <c r="I100" s="179">
        <v>0</v>
      </c>
      <c r="J100" s="180">
        <v>0</v>
      </c>
    </row>
    <row r="101" spans="1:10" ht="16.5" customHeight="1" x14ac:dyDescent="0.25">
      <c r="A101" s="111">
        <v>451</v>
      </c>
      <c r="B101" s="92"/>
      <c r="C101" s="160"/>
      <c r="D101" s="93" t="s">
        <v>180</v>
      </c>
      <c r="E101" s="93"/>
      <c r="F101" s="170">
        <v>0</v>
      </c>
      <c r="G101" s="115">
        <v>0</v>
      </c>
      <c r="H101" s="115">
        <v>0</v>
      </c>
      <c r="I101" s="179">
        <v>0</v>
      </c>
      <c r="J101" s="180">
        <v>0</v>
      </c>
    </row>
    <row r="102" spans="1:10" ht="16.5" customHeight="1" x14ac:dyDescent="0.25">
      <c r="A102" s="157">
        <v>4511</v>
      </c>
      <c r="B102" s="92">
        <v>121</v>
      </c>
      <c r="C102" s="160"/>
      <c r="D102" s="93" t="s">
        <v>180</v>
      </c>
      <c r="E102" s="93"/>
      <c r="F102" s="167">
        <v>0</v>
      </c>
      <c r="G102" s="168">
        <v>0</v>
      </c>
      <c r="H102" s="168">
        <v>0</v>
      </c>
      <c r="I102" s="178">
        <v>0</v>
      </c>
      <c r="J102" s="181">
        <v>0</v>
      </c>
    </row>
    <row r="103" spans="1:10" ht="24" customHeight="1" x14ac:dyDescent="0.25">
      <c r="A103" s="80"/>
      <c r="B103" s="80"/>
      <c r="C103" s="256" t="s">
        <v>156</v>
      </c>
      <c r="D103" s="257"/>
      <c r="E103" s="83"/>
      <c r="F103" s="163">
        <f>F104+F135</f>
        <v>30375.8</v>
      </c>
      <c r="G103" s="163">
        <f>G104+G135</f>
        <v>43446.47</v>
      </c>
      <c r="H103" s="163">
        <f>H104+H135</f>
        <v>11255.419999999998</v>
      </c>
      <c r="I103" s="164">
        <f>H103/G103*100</f>
        <v>25.906408506836108</v>
      </c>
      <c r="J103" s="134">
        <f>H103/F103*100</f>
        <v>37.053904753125835</v>
      </c>
    </row>
    <row r="104" spans="1:10" x14ac:dyDescent="0.25">
      <c r="A104" s="78">
        <v>3</v>
      </c>
      <c r="B104" s="14"/>
      <c r="C104" s="14"/>
      <c r="D104" s="110" t="s">
        <v>3</v>
      </c>
      <c r="E104" s="76"/>
      <c r="F104" s="124">
        <f>F105+F111+F115</f>
        <v>30375.8</v>
      </c>
      <c r="G104" s="124">
        <f>G105+G115</f>
        <v>37646.47</v>
      </c>
      <c r="H104" s="124">
        <f>H105+H115</f>
        <v>11182.449999999999</v>
      </c>
      <c r="I104" s="86">
        <f>H104/G104*100</f>
        <v>29.703847399238224</v>
      </c>
      <c r="J104" s="133">
        <f>H104/F104*100</f>
        <v>36.813680627341498</v>
      </c>
    </row>
    <row r="105" spans="1:10" x14ac:dyDescent="0.25">
      <c r="A105" s="78">
        <v>31</v>
      </c>
      <c r="B105" s="14"/>
      <c r="C105" s="14"/>
      <c r="D105" s="110" t="s">
        <v>4</v>
      </c>
      <c r="E105" s="76"/>
      <c r="F105" s="124">
        <f>F106+F109</f>
        <v>4290.2700000000004</v>
      </c>
      <c r="G105" s="124">
        <f>G106+G109+G111</f>
        <v>12120</v>
      </c>
      <c r="H105" s="124">
        <f>H106+H109+H111</f>
        <v>5044.6499999999996</v>
      </c>
      <c r="I105" s="86">
        <f>H105/G105*100</f>
        <v>41.622524752475243</v>
      </c>
      <c r="J105" s="133">
        <f>H105/F105*100</f>
        <v>117.58350873021976</v>
      </c>
    </row>
    <row r="106" spans="1:10" x14ac:dyDescent="0.25">
      <c r="A106" s="78">
        <v>311</v>
      </c>
      <c r="B106" s="14"/>
      <c r="C106" s="14"/>
      <c r="D106" s="110" t="s">
        <v>122</v>
      </c>
      <c r="E106" s="76"/>
      <c r="F106" s="124">
        <f>F107+F108</f>
        <v>3682.63</v>
      </c>
      <c r="G106" s="124">
        <f>G107+G108</f>
        <v>9619.2000000000007</v>
      </c>
      <c r="H106" s="124">
        <f>H107+H108</f>
        <v>4330.16</v>
      </c>
      <c r="I106" s="86">
        <f>H106/G106*100</f>
        <v>45.015801729873587</v>
      </c>
      <c r="J106" s="133">
        <f>H106/F106*100</f>
        <v>117.58335754610157</v>
      </c>
    </row>
    <row r="107" spans="1:10" x14ac:dyDescent="0.25">
      <c r="A107" s="14">
        <v>3111</v>
      </c>
      <c r="B107" s="14">
        <v>52</v>
      </c>
      <c r="C107" s="14"/>
      <c r="D107" s="76" t="s">
        <v>132</v>
      </c>
      <c r="E107" s="76"/>
      <c r="F107" s="86">
        <v>3682.63</v>
      </c>
      <c r="G107" s="86">
        <v>9619.2000000000007</v>
      </c>
      <c r="H107" s="86">
        <v>4330.16</v>
      </c>
      <c r="I107" s="86">
        <f>H107/G107*100</f>
        <v>45.015801729873587</v>
      </c>
      <c r="J107" s="133">
        <f>H107/F107*100</f>
        <v>117.58335754610157</v>
      </c>
    </row>
    <row r="108" spans="1:10" x14ac:dyDescent="0.25">
      <c r="A108" s="14">
        <v>3111</v>
      </c>
      <c r="B108" s="14">
        <v>50</v>
      </c>
      <c r="C108" s="14"/>
      <c r="D108" s="76" t="s">
        <v>115</v>
      </c>
      <c r="E108" s="76"/>
      <c r="F108" s="86">
        <v>0</v>
      </c>
      <c r="G108" s="86">
        <v>0</v>
      </c>
      <c r="H108" s="86">
        <v>0</v>
      </c>
      <c r="I108" s="86">
        <v>0</v>
      </c>
      <c r="J108" s="133">
        <v>0</v>
      </c>
    </row>
    <row r="109" spans="1:10" x14ac:dyDescent="0.25">
      <c r="A109" s="78">
        <v>313</v>
      </c>
      <c r="B109" s="14"/>
      <c r="C109" s="14"/>
      <c r="D109" s="110" t="s">
        <v>134</v>
      </c>
      <c r="E109" s="76"/>
      <c r="F109" s="124">
        <f>F110</f>
        <v>607.64</v>
      </c>
      <c r="G109" s="124">
        <f>G110</f>
        <v>1900.8</v>
      </c>
      <c r="H109" s="124">
        <f>H110</f>
        <v>714.49</v>
      </c>
      <c r="I109" s="86">
        <f t="shared" ref="I109:I123" si="5">H109/G109*100</f>
        <v>37.588909932659938</v>
      </c>
      <c r="J109" s="133">
        <f>H109/F109*100</f>
        <v>117.58442498848002</v>
      </c>
    </row>
    <row r="110" spans="1:10" x14ac:dyDescent="0.25">
      <c r="A110" s="14">
        <v>3132</v>
      </c>
      <c r="B110" s="14">
        <v>52</v>
      </c>
      <c r="C110" s="14"/>
      <c r="D110" s="76" t="s">
        <v>133</v>
      </c>
      <c r="E110" s="76"/>
      <c r="F110" s="86">
        <v>607.64</v>
      </c>
      <c r="G110" s="86">
        <v>1900.8</v>
      </c>
      <c r="H110" s="86">
        <v>714.49</v>
      </c>
      <c r="I110" s="86">
        <f t="shared" si="5"/>
        <v>37.588909932659938</v>
      </c>
      <c r="J110" s="133">
        <f>H110/F110*100</f>
        <v>117.58442498848002</v>
      </c>
    </row>
    <row r="111" spans="1:10" x14ac:dyDescent="0.25">
      <c r="A111" s="78">
        <v>321</v>
      </c>
      <c r="B111" s="14"/>
      <c r="C111" s="14"/>
      <c r="D111" s="110" t="s">
        <v>135</v>
      </c>
      <c r="E111" s="76"/>
      <c r="F111" s="124">
        <f>F112+F113+F114</f>
        <v>408.45</v>
      </c>
      <c r="G111" s="124">
        <f>G112+G113+G114</f>
        <v>600</v>
      </c>
      <c r="H111" s="124">
        <f>H112+H113+H114</f>
        <v>0</v>
      </c>
      <c r="I111" s="86">
        <f t="shared" si="5"/>
        <v>0</v>
      </c>
      <c r="J111" s="133">
        <f>H111/F111*100</f>
        <v>0</v>
      </c>
    </row>
    <row r="112" spans="1:10" x14ac:dyDescent="0.25">
      <c r="A112" s="14">
        <v>3211</v>
      </c>
      <c r="B112" s="14">
        <v>52</v>
      </c>
      <c r="C112" s="14"/>
      <c r="D112" s="76" t="s">
        <v>14</v>
      </c>
      <c r="E112" s="76"/>
      <c r="F112" s="86">
        <v>270</v>
      </c>
      <c r="G112" s="86">
        <v>200</v>
      </c>
      <c r="H112" s="86">
        <v>0</v>
      </c>
      <c r="I112" s="86">
        <f t="shared" si="5"/>
        <v>0</v>
      </c>
      <c r="J112" s="133">
        <f>H112/F112*100</f>
        <v>0</v>
      </c>
    </row>
    <row r="113" spans="1:10" x14ac:dyDescent="0.25">
      <c r="A113" s="14">
        <v>3214</v>
      </c>
      <c r="B113" s="14">
        <v>52</v>
      </c>
      <c r="C113" s="14"/>
      <c r="D113" s="76" t="s">
        <v>99</v>
      </c>
      <c r="E113" s="76"/>
      <c r="F113" s="86">
        <v>138.44999999999999</v>
      </c>
      <c r="G113" s="86">
        <v>400</v>
      </c>
      <c r="H113" s="86">
        <v>0</v>
      </c>
      <c r="I113" s="86">
        <f t="shared" si="5"/>
        <v>0</v>
      </c>
      <c r="J113" s="133">
        <f>H113/F113*100</f>
        <v>0</v>
      </c>
    </row>
    <row r="114" spans="1:10" x14ac:dyDescent="0.25">
      <c r="A114" s="14">
        <v>3213</v>
      </c>
      <c r="B114" s="14">
        <v>42</v>
      </c>
      <c r="C114" s="14"/>
      <c r="D114" s="76" t="s">
        <v>98</v>
      </c>
      <c r="E114" s="76"/>
      <c r="F114" s="86">
        <v>0</v>
      </c>
      <c r="G114" s="86">
        <v>0</v>
      </c>
      <c r="H114" s="86">
        <v>0</v>
      </c>
      <c r="I114" s="86">
        <v>0</v>
      </c>
      <c r="J114" s="133">
        <v>0</v>
      </c>
    </row>
    <row r="115" spans="1:10" x14ac:dyDescent="0.25">
      <c r="A115" s="78">
        <v>32</v>
      </c>
      <c r="B115" s="14"/>
      <c r="C115" s="14"/>
      <c r="D115" s="110" t="s">
        <v>9</v>
      </c>
      <c r="E115" s="76"/>
      <c r="F115" s="124">
        <f>F116+F123+F130</f>
        <v>25677.079999999998</v>
      </c>
      <c r="G115" s="124">
        <f>G116+G123+G130</f>
        <v>25526.47</v>
      </c>
      <c r="H115" s="124">
        <f>H116+H123+H130</f>
        <v>6137.7999999999993</v>
      </c>
      <c r="I115" s="86">
        <f t="shared" si="5"/>
        <v>24.044844430115088</v>
      </c>
      <c r="J115" s="133">
        <f>H115/F115*100</f>
        <v>23.903808376964982</v>
      </c>
    </row>
    <row r="116" spans="1:10" x14ac:dyDescent="0.25">
      <c r="A116" s="78">
        <v>322</v>
      </c>
      <c r="B116" s="14"/>
      <c r="C116" s="14"/>
      <c r="D116" s="110" t="s">
        <v>113</v>
      </c>
      <c r="E116" s="76"/>
      <c r="F116" s="124">
        <f>F117+F118+F119+F120+F121+F122</f>
        <v>605.34999999999991</v>
      </c>
      <c r="G116" s="124">
        <f>G117+G118+G119+G120+G121+G122</f>
        <v>12800</v>
      </c>
      <c r="H116" s="124">
        <f>H117+H118+H119+H120+H121+H122</f>
        <v>1795.16</v>
      </c>
      <c r="I116" s="86">
        <f t="shared" si="5"/>
        <v>14.024687499999999</v>
      </c>
      <c r="J116" s="133">
        <f>H116/F116*100</f>
        <v>296.54910382423395</v>
      </c>
    </row>
    <row r="117" spans="1:10" x14ac:dyDescent="0.25">
      <c r="A117" s="154">
        <v>3221</v>
      </c>
      <c r="B117" s="14">
        <v>42</v>
      </c>
      <c r="C117" s="14"/>
      <c r="D117" s="155" t="s">
        <v>182</v>
      </c>
      <c r="E117" s="76"/>
      <c r="F117" s="156">
        <v>546.54</v>
      </c>
      <c r="G117" s="156">
        <v>900</v>
      </c>
      <c r="H117" s="156">
        <v>120.94</v>
      </c>
      <c r="I117" s="86">
        <f>H117/G117*100</f>
        <v>13.437777777777777</v>
      </c>
      <c r="J117" s="133">
        <v>0</v>
      </c>
    </row>
    <row r="118" spans="1:10" x14ac:dyDescent="0.25">
      <c r="A118" s="14">
        <v>3222</v>
      </c>
      <c r="B118" s="14">
        <v>52</v>
      </c>
      <c r="C118" s="14"/>
      <c r="D118" s="76" t="s">
        <v>61</v>
      </c>
      <c r="E118" s="76"/>
      <c r="F118" s="86">
        <v>0</v>
      </c>
      <c r="G118" s="86">
        <v>10000</v>
      </c>
      <c r="H118" s="86">
        <v>0</v>
      </c>
      <c r="I118" s="86">
        <f t="shared" si="5"/>
        <v>0</v>
      </c>
      <c r="J118" s="133">
        <v>0</v>
      </c>
    </row>
    <row r="119" spans="1:10" x14ac:dyDescent="0.25">
      <c r="A119" s="14">
        <v>3222</v>
      </c>
      <c r="B119" s="14">
        <v>42</v>
      </c>
      <c r="C119" s="14"/>
      <c r="D119" s="76" t="s">
        <v>61</v>
      </c>
      <c r="E119" s="76"/>
      <c r="F119" s="86">
        <v>25</v>
      </c>
      <c r="G119" s="86">
        <v>100</v>
      </c>
      <c r="H119" s="86">
        <v>102.98</v>
      </c>
      <c r="I119" s="86">
        <f t="shared" si="5"/>
        <v>102.98</v>
      </c>
      <c r="J119" s="133">
        <f>H119/F119*100</f>
        <v>411.92</v>
      </c>
    </row>
    <row r="120" spans="1:10" x14ac:dyDescent="0.25">
      <c r="A120" s="14">
        <v>3222</v>
      </c>
      <c r="B120" s="14">
        <v>61</v>
      </c>
      <c r="C120" s="14"/>
      <c r="D120" s="76" t="s">
        <v>61</v>
      </c>
      <c r="E120" s="76"/>
      <c r="F120" s="86">
        <v>0</v>
      </c>
      <c r="G120" s="86">
        <v>0</v>
      </c>
      <c r="H120" s="86">
        <v>0</v>
      </c>
      <c r="I120" s="86">
        <v>0</v>
      </c>
      <c r="J120" s="133">
        <v>0</v>
      </c>
    </row>
    <row r="121" spans="1:10" x14ac:dyDescent="0.25">
      <c r="A121" s="14">
        <v>3222</v>
      </c>
      <c r="B121" s="14">
        <v>31</v>
      </c>
      <c r="C121" s="14"/>
      <c r="D121" s="76" t="s">
        <v>61</v>
      </c>
      <c r="E121" s="76"/>
      <c r="F121" s="86">
        <v>33.81</v>
      </c>
      <c r="G121" s="86">
        <v>200</v>
      </c>
      <c r="H121" s="86">
        <v>0</v>
      </c>
      <c r="I121" s="86">
        <f t="shared" si="5"/>
        <v>0</v>
      </c>
      <c r="J121" s="133">
        <v>0</v>
      </c>
    </row>
    <row r="122" spans="1:10" x14ac:dyDescent="0.25">
      <c r="A122" s="14">
        <v>3225</v>
      </c>
      <c r="B122" s="14">
        <v>42</v>
      </c>
      <c r="C122" s="14"/>
      <c r="D122" s="76" t="s">
        <v>64</v>
      </c>
      <c r="E122" s="76"/>
      <c r="F122" s="86">
        <v>0</v>
      </c>
      <c r="G122" s="86">
        <v>1600</v>
      </c>
      <c r="H122" s="86">
        <v>1571.24</v>
      </c>
      <c r="I122" s="86">
        <f t="shared" si="5"/>
        <v>98.202500000000001</v>
      </c>
      <c r="J122" s="133">
        <v>0</v>
      </c>
    </row>
    <row r="123" spans="1:10" x14ac:dyDescent="0.25">
      <c r="A123" s="78">
        <v>323</v>
      </c>
      <c r="B123" s="14"/>
      <c r="C123" s="14"/>
      <c r="D123" s="110" t="s">
        <v>66</v>
      </c>
      <c r="E123" s="76"/>
      <c r="F123" s="124">
        <f>F124+F125+F126+F127+F128+F129</f>
        <v>19793.82</v>
      </c>
      <c r="G123" s="124">
        <f>G124+G125+G126+G127+G128+G129</f>
        <v>4880</v>
      </c>
      <c r="H123" s="124">
        <f>H124+H125+H126+H127+H128+H129</f>
        <v>2695.75</v>
      </c>
      <c r="I123" s="86">
        <f t="shared" si="5"/>
        <v>55.240778688524593</v>
      </c>
      <c r="J123" s="133">
        <f>H123/F123*100</f>
        <v>13.619149815447448</v>
      </c>
    </row>
    <row r="124" spans="1:10" x14ac:dyDescent="0.25">
      <c r="A124" s="14">
        <v>3231</v>
      </c>
      <c r="B124" s="14">
        <v>61</v>
      </c>
      <c r="C124" s="14"/>
      <c r="D124" s="76" t="s">
        <v>136</v>
      </c>
      <c r="E124" s="76"/>
      <c r="F124" s="86">
        <v>0</v>
      </c>
      <c r="G124" s="86">
        <v>0</v>
      </c>
      <c r="H124" s="86">
        <v>0</v>
      </c>
      <c r="I124" s="86">
        <v>0</v>
      </c>
      <c r="J124" s="133">
        <v>0</v>
      </c>
    </row>
    <row r="125" spans="1:10" x14ac:dyDescent="0.25">
      <c r="A125" s="14">
        <v>3232</v>
      </c>
      <c r="B125" s="14">
        <v>41</v>
      </c>
      <c r="C125" s="14"/>
      <c r="D125" s="76" t="s">
        <v>137</v>
      </c>
      <c r="E125" s="76"/>
      <c r="F125" s="86">
        <v>18881.32</v>
      </c>
      <c r="G125" s="86">
        <v>0</v>
      </c>
      <c r="H125" s="86">
        <v>0</v>
      </c>
      <c r="I125" s="86">
        <v>0</v>
      </c>
      <c r="J125" s="133">
        <v>0</v>
      </c>
    </row>
    <row r="126" spans="1:10" x14ac:dyDescent="0.25">
      <c r="A126" s="14">
        <v>3235</v>
      </c>
      <c r="B126" s="14">
        <v>52</v>
      </c>
      <c r="C126" s="14"/>
      <c r="D126" s="76" t="s">
        <v>70</v>
      </c>
      <c r="E126" s="76"/>
      <c r="F126" s="86">
        <v>0</v>
      </c>
      <c r="G126" s="86">
        <v>780</v>
      </c>
      <c r="H126" s="86">
        <v>0</v>
      </c>
      <c r="I126" s="86">
        <f>H126/G126*100</f>
        <v>0</v>
      </c>
      <c r="J126" s="133">
        <v>0</v>
      </c>
    </row>
    <row r="127" spans="1:10" x14ac:dyDescent="0.25">
      <c r="A127" s="14">
        <v>3235</v>
      </c>
      <c r="B127" s="14">
        <v>42</v>
      </c>
      <c r="C127" s="14"/>
      <c r="D127" s="76" t="s">
        <v>70</v>
      </c>
      <c r="E127" s="76"/>
      <c r="F127" s="86">
        <v>912.5</v>
      </c>
      <c r="G127" s="86">
        <v>1300</v>
      </c>
      <c r="H127" s="86">
        <v>100</v>
      </c>
      <c r="I127" s="86">
        <f>H127/G127*100</f>
        <v>7.6923076923076925</v>
      </c>
      <c r="J127" s="133">
        <v>0</v>
      </c>
    </row>
    <row r="128" spans="1:10" x14ac:dyDescent="0.25">
      <c r="A128" s="14">
        <v>3238</v>
      </c>
      <c r="B128" s="14">
        <v>52</v>
      </c>
      <c r="C128" s="14"/>
      <c r="D128" s="76" t="s">
        <v>73</v>
      </c>
      <c r="E128" s="76"/>
      <c r="F128" s="86">
        <v>0</v>
      </c>
      <c r="G128" s="86">
        <v>400</v>
      </c>
      <c r="H128" s="86">
        <v>272.5</v>
      </c>
      <c r="I128" s="86">
        <f>H128/G128*100</f>
        <v>68.125</v>
      </c>
      <c r="J128" s="133">
        <v>0</v>
      </c>
    </row>
    <row r="129" spans="1:10" x14ac:dyDescent="0.25">
      <c r="A129" s="14">
        <v>3239</v>
      </c>
      <c r="B129" s="14">
        <v>42</v>
      </c>
      <c r="C129" s="14"/>
      <c r="D129" s="76" t="s">
        <v>183</v>
      </c>
      <c r="E129" s="76"/>
      <c r="F129" s="86">
        <v>0</v>
      </c>
      <c r="G129" s="86">
        <v>2400</v>
      </c>
      <c r="H129" s="86">
        <v>2323.25</v>
      </c>
      <c r="I129" s="86">
        <f>H129/G129*100</f>
        <v>96.802083333333329</v>
      </c>
      <c r="J129" s="133">
        <v>0</v>
      </c>
    </row>
    <row r="130" spans="1:10" x14ac:dyDescent="0.25">
      <c r="A130" s="78">
        <v>329</v>
      </c>
      <c r="B130" s="14"/>
      <c r="C130" s="14"/>
      <c r="D130" s="110" t="s">
        <v>74</v>
      </c>
      <c r="E130" s="76"/>
      <c r="F130" s="124">
        <f>F131+F132+F133+F134</f>
        <v>5277.91</v>
      </c>
      <c r="G130" s="124">
        <f>G131+G132+G133+G134</f>
        <v>7846.4699999999993</v>
      </c>
      <c r="H130" s="124">
        <f>H131+H132+H133+H134</f>
        <v>1646.8899999999999</v>
      </c>
      <c r="I130" s="86">
        <f>H130/G130*100</f>
        <v>20.9889287794384</v>
      </c>
      <c r="J130" s="133">
        <f>H130/F130*100</f>
        <v>31.203449850414273</v>
      </c>
    </row>
    <row r="131" spans="1:10" x14ac:dyDescent="0.25">
      <c r="A131" s="14">
        <v>3299</v>
      </c>
      <c r="B131" s="14">
        <v>50</v>
      </c>
      <c r="C131" s="14"/>
      <c r="D131" s="76" t="s">
        <v>74</v>
      </c>
      <c r="E131" s="76"/>
      <c r="F131" s="86">
        <v>1650.13</v>
      </c>
      <c r="G131" s="86">
        <v>0</v>
      </c>
      <c r="H131" s="86">
        <v>0</v>
      </c>
      <c r="I131" s="86" t="s">
        <v>104</v>
      </c>
      <c r="J131" s="133">
        <v>0</v>
      </c>
    </row>
    <row r="132" spans="1:10" x14ac:dyDescent="0.25">
      <c r="A132" s="14">
        <v>3299</v>
      </c>
      <c r="B132" s="14">
        <v>31</v>
      </c>
      <c r="C132" s="14"/>
      <c r="D132" s="76" t="s">
        <v>74</v>
      </c>
      <c r="E132" s="76"/>
      <c r="F132" s="86">
        <v>0</v>
      </c>
      <c r="G132" s="86">
        <v>1400</v>
      </c>
      <c r="H132" s="86">
        <v>0</v>
      </c>
      <c r="I132" s="86">
        <f t="shared" ref="I132:I142" si="6">H132/G132*100</f>
        <v>0</v>
      </c>
      <c r="J132" s="133">
        <v>0</v>
      </c>
    </row>
    <row r="133" spans="1:10" x14ac:dyDescent="0.25">
      <c r="A133" s="14">
        <v>3299</v>
      </c>
      <c r="B133" s="14">
        <v>52</v>
      </c>
      <c r="C133" s="14"/>
      <c r="D133" s="76" t="s">
        <v>74</v>
      </c>
      <c r="E133" s="76"/>
      <c r="F133" s="86">
        <v>0</v>
      </c>
      <c r="G133" s="86">
        <v>4000</v>
      </c>
      <c r="H133" s="86">
        <v>1408.55</v>
      </c>
      <c r="I133" s="86">
        <f t="shared" si="6"/>
        <v>35.213749999999997</v>
      </c>
      <c r="J133" s="133">
        <v>0</v>
      </c>
    </row>
    <row r="134" spans="1:10" x14ac:dyDescent="0.25">
      <c r="A134" s="14">
        <v>3299</v>
      </c>
      <c r="B134" s="14">
        <v>42</v>
      </c>
      <c r="C134" s="14"/>
      <c r="D134" s="76" t="s">
        <v>74</v>
      </c>
      <c r="E134" s="76"/>
      <c r="F134" s="86">
        <v>3627.78</v>
      </c>
      <c r="G134" s="86">
        <v>2446.4699999999998</v>
      </c>
      <c r="H134" s="86">
        <v>238.34</v>
      </c>
      <c r="I134" s="86">
        <f t="shared" si="6"/>
        <v>9.7421999861024258</v>
      </c>
      <c r="J134" s="133">
        <f>H134/F134*100</f>
        <v>6.5698581501634603</v>
      </c>
    </row>
    <row r="135" spans="1:10" x14ac:dyDescent="0.25">
      <c r="A135" s="78">
        <v>4</v>
      </c>
      <c r="B135" s="14"/>
      <c r="C135" s="14"/>
      <c r="D135" s="110" t="s">
        <v>5</v>
      </c>
      <c r="E135" s="76"/>
      <c r="F135" s="124">
        <f>F136</f>
        <v>0</v>
      </c>
      <c r="G135" s="124">
        <f>G136</f>
        <v>5800</v>
      </c>
      <c r="H135" s="124">
        <f>H136</f>
        <v>72.97</v>
      </c>
      <c r="I135" s="86">
        <f t="shared" si="6"/>
        <v>1.2581034482758622</v>
      </c>
      <c r="J135" s="133">
        <v>0</v>
      </c>
    </row>
    <row r="136" spans="1:10" x14ac:dyDescent="0.25">
      <c r="A136" s="78">
        <v>42</v>
      </c>
      <c r="B136" s="14"/>
      <c r="C136" s="14"/>
      <c r="D136" s="110" t="s">
        <v>142</v>
      </c>
      <c r="E136" s="76"/>
      <c r="F136" s="124">
        <f>F137+F141</f>
        <v>0</v>
      </c>
      <c r="G136" s="124">
        <f>G137+G141</f>
        <v>5800</v>
      </c>
      <c r="H136" s="124">
        <f>H137+H141</f>
        <v>72.97</v>
      </c>
      <c r="I136" s="86">
        <f t="shared" si="6"/>
        <v>1.2581034482758622</v>
      </c>
      <c r="J136" s="133">
        <v>0</v>
      </c>
    </row>
    <row r="137" spans="1:10" x14ac:dyDescent="0.25">
      <c r="A137" s="78">
        <v>422</v>
      </c>
      <c r="B137" s="14"/>
      <c r="C137" s="14"/>
      <c r="D137" s="110" t="s">
        <v>114</v>
      </c>
      <c r="E137" s="76"/>
      <c r="F137" s="124">
        <f>F138+F139+F140</f>
        <v>0</v>
      </c>
      <c r="G137" s="124">
        <f>G138+G139+G140</f>
        <v>5000</v>
      </c>
      <c r="H137" s="124">
        <f>H138+H139+H140</f>
        <v>0</v>
      </c>
      <c r="I137" s="86">
        <f t="shared" si="6"/>
        <v>0</v>
      </c>
      <c r="J137" s="133">
        <v>0</v>
      </c>
    </row>
    <row r="138" spans="1:10" x14ac:dyDescent="0.25">
      <c r="A138" s="14">
        <v>4221</v>
      </c>
      <c r="B138" s="14">
        <v>52</v>
      </c>
      <c r="C138" s="14"/>
      <c r="D138" s="76" t="s">
        <v>112</v>
      </c>
      <c r="E138" s="76"/>
      <c r="F138" s="86">
        <v>0</v>
      </c>
      <c r="G138" s="86">
        <v>2000</v>
      </c>
      <c r="H138" s="86">
        <v>0</v>
      </c>
      <c r="I138" s="86">
        <f t="shared" si="6"/>
        <v>0</v>
      </c>
      <c r="J138" s="133">
        <v>0</v>
      </c>
    </row>
    <row r="139" spans="1:10" x14ac:dyDescent="0.25">
      <c r="A139" s="14">
        <v>4227</v>
      </c>
      <c r="B139" s="14">
        <v>52</v>
      </c>
      <c r="C139" s="14"/>
      <c r="D139" s="76" t="s">
        <v>138</v>
      </c>
      <c r="E139" s="76"/>
      <c r="F139" s="86">
        <v>0</v>
      </c>
      <c r="G139" s="86">
        <v>1500</v>
      </c>
      <c r="H139" s="86">
        <v>0</v>
      </c>
      <c r="I139" s="86">
        <f t="shared" si="6"/>
        <v>0</v>
      </c>
      <c r="J139" s="133">
        <v>0</v>
      </c>
    </row>
    <row r="140" spans="1:10" x14ac:dyDescent="0.25">
      <c r="A140" s="14">
        <v>4227</v>
      </c>
      <c r="B140" s="14">
        <v>42</v>
      </c>
      <c r="C140" s="14"/>
      <c r="D140" s="76" t="s">
        <v>138</v>
      </c>
      <c r="E140" s="76"/>
      <c r="F140" s="86">
        <v>0</v>
      </c>
      <c r="G140" s="86">
        <v>1500</v>
      </c>
      <c r="H140" s="86">
        <v>0</v>
      </c>
      <c r="I140" s="86">
        <f t="shared" si="6"/>
        <v>0</v>
      </c>
      <c r="J140" s="133">
        <v>0</v>
      </c>
    </row>
    <row r="141" spans="1:10" x14ac:dyDescent="0.25">
      <c r="A141" s="78">
        <v>424</v>
      </c>
      <c r="B141" s="14"/>
      <c r="C141" s="14"/>
      <c r="D141" s="110" t="s">
        <v>127</v>
      </c>
      <c r="E141" s="76"/>
      <c r="F141" s="124">
        <f>F142+F143+F144+F145</f>
        <v>0</v>
      </c>
      <c r="G141" s="124">
        <f>G142+G143+G144+G145</f>
        <v>800</v>
      </c>
      <c r="H141" s="124">
        <f>H142+H143+H144+H145</f>
        <v>72.97</v>
      </c>
      <c r="I141" s="86">
        <f t="shared" si="6"/>
        <v>9.1212499999999999</v>
      </c>
      <c r="J141" s="133">
        <v>0</v>
      </c>
    </row>
    <row r="142" spans="1:10" x14ac:dyDescent="0.25">
      <c r="A142" s="14">
        <v>4241</v>
      </c>
      <c r="B142" s="14">
        <v>52</v>
      </c>
      <c r="C142" s="14"/>
      <c r="D142" s="76" t="s">
        <v>139</v>
      </c>
      <c r="E142" s="76"/>
      <c r="F142" s="86">
        <v>0</v>
      </c>
      <c r="G142" s="86">
        <v>600</v>
      </c>
      <c r="H142" s="86">
        <v>0</v>
      </c>
      <c r="I142" s="86">
        <f t="shared" si="6"/>
        <v>0</v>
      </c>
      <c r="J142" s="133">
        <v>0</v>
      </c>
    </row>
    <row r="143" spans="1:10" x14ac:dyDescent="0.25">
      <c r="A143" s="14">
        <v>4241</v>
      </c>
      <c r="B143" s="14">
        <v>50</v>
      </c>
      <c r="C143" s="14"/>
      <c r="D143" s="76" t="s">
        <v>139</v>
      </c>
      <c r="E143" s="76"/>
      <c r="F143" s="86">
        <v>0</v>
      </c>
      <c r="G143" s="86">
        <v>0</v>
      </c>
      <c r="H143" s="86">
        <v>0</v>
      </c>
      <c r="I143" s="86">
        <v>0</v>
      </c>
      <c r="J143" s="133">
        <v>0</v>
      </c>
    </row>
    <row r="144" spans="1:10" x14ac:dyDescent="0.25">
      <c r="A144" s="14">
        <v>4241</v>
      </c>
      <c r="B144" s="14">
        <v>71</v>
      </c>
      <c r="C144" s="14"/>
      <c r="D144" s="76" t="s">
        <v>139</v>
      </c>
      <c r="E144" s="76"/>
      <c r="F144" s="86">
        <v>0</v>
      </c>
      <c r="G144" s="86">
        <v>0</v>
      </c>
      <c r="H144" s="86">
        <v>0</v>
      </c>
      <c r="I144" s="86">
        <v>0</v>
      </c>
      <c r="J144" s="133">
        <v>0</v>
      </c>
    </row>
    <row r="145" spans="1:10" x14ac:dyDescent="0.25">
      <c r="A145" s="14">
        <v>4241</v>
      </c>
      <c r="B145" s="14">
        <v>42</v>
      </c>
      <c r="C145" s="126"/>
      <c r="D145" s="76" t="s">
        <v>139</v>
      </c>
      <c r="E145" s="76"/>
      <c r="F145" s="86">
        <v>0</v>
      </c>
      <c r="G145" s="86">
        <v>200</v>
      </c>
      <c r="H145" s="86">
        <v>72.97</v>
      </c>
      <c r="I145" s="86">
        <f t="shared" ref="I145:I150" si="7">H145/G145*100</f>
        <v>36.484999999999999</v>
      </c>
      <c r="J145" s="133">
        <v>0</v>
      </c>
    </row>
    <row r="146" spans="1:10" ht="25.5" customHeight="1" x14ac:dyDescent="0.25">
      <c r="A146" s="80"/>
      <c r="B146" s="80"/>
      <c r="C146" s="256" t="s">
        <v>158</v>
      </c>
      <c r="D146" s="257"/>
      <c r="E146" s="83"/>
      <c r="F146" s="117">
        <f>F147</f>
        <v>177.96</v>
      </c>
      <c r="G146" s="117">
        <v>300</v>
      </c>
      <c r="H146" s="117">
        <v>0</v>
      </c>
      <c r="I146" s="88">
        <f t="shared" si="7"/>
        <v>0</v>
      </c>
      <c r="J146" s="134">
        <f>H146/F146*100</f>
        <v>0</v>
      </c>
    </row>
    <row r="147" spans="1:10" ht="16.5" customHeight="1" x14ac:dyDescent="0.25">
      <c r="A147" s="111">
        <v>3</v>
      </c>
      <c r="B147" s="92"/>
      <c r="C147" s="122"/>
      <c r="D147" s="114" t="s">
        <v>3</v>
      </c>
      <c r="E147" s="75"/>
      <c r="F147" s="115">
        <f>F148</f>
        <v>177.96</v>
      </c>
      <c r="G147" s="115">
        <v>300</v>
      </c>
      <c r="H147" s="115">
        <v>0</v>
      </c>
      <c r="I147" s="94">
        <f t="shared" si="7"/>
        <v>0</v>
      </c>
      <c r="J147" s="133">
        <f>H147/F147*100</f>
        <v>0</v>
      </c>
    </row>
    <row r="148" spans="1:10" x14ac:dyDescent="0.25">
      <c r="A148" s="78">
        <v>32</v>
      </c>
      <c r="B148" s="14"/>
      <c r="C148" s="14"/>
      <c r="D148" s="110" t="s">
        <v>9</v>
      </c>
      <c r="E148" s="76"/>
      <c r="F148" s="124">
        <f>F149</f>
        <v>177.96</v>
      </c>
      <c r="G148" s="124">
        <v>300</v>
      </c>
      <c r="H148" s="124">
        <v>0</v>
      </c>
      <c r="I148" s="86">
        <f t="shared" si="7"/>
        <v>0</v>
      </c>
      <c r="J148" s="133">
        <f>H148/F148*100</f>
        <v>0</v>
      </c>
    </row>
    <row r="149" spans="1:10" x14ac:dyDescent="0.25">
      <c r="A149" s="78">
        <v>322</v>
      </c>
      <c r="B149" s="14"/>
      <c r="C149" s="14"/>
      <c r="D149" s="110" t="s">
        <v>113</v>
      </c>
      <c r="E149" s="76"/>
      <c r="F149" s="124">
        <f>F150+F151</f>
        <v>177.96</v>
      </c>
      <c r="G149" s="124">
        <f>G150+G151</f>
        <v>300</v>
      </c>
      <c r="H149" s="124">
        <v>0</v>
      </c>
      <c r="I149" s="86">
        <f t="shared" si="7"/>
        <v>0</v>
      </c>
      <c r="J149" s="133">
        <f>H149/F149*100</f>
        <v>0</v>
      </c>
    </row>
    <row r="150" spans="1:10" x14ac:dyDescent="0.25">
      <c r="A150" s="14">
        <v>3222</v>
      </c>
      <c r="B150" s="14">
        <v>42</v>
      </c>
      <c r="C150" s="14"/>
      <c r="D150" s="76" t="s">
        <v>140</v>
      </c>
      <c r="E150" s="76"/>
      <c r="F150" s="86">
        <v>177.96</v>
      </c>
      <c r="G150" s="86">
        <v>300</v>
      </c>
      <c r="H150" s="86">
        <v>0</v>
      </c>
      <c r="I150" s="86">
        <f t="shared" si="7"/>
        <v>0</v>
      </c>
      <c r="J150" s="133">
        <v>0</v>
      </c>
    </row>
    <row r="151" spans="1:10" x14ac:dyDescent="0.25">
      <c r="A151" s="14">
        <v>3222</v>
      </c>
      <c r="B151" s="14">
        <v>41</v>
      </c>
      <c r="C151" s="14"/>
      <c r="D151" s="76" t="s">
        <v>141</v>
      </c>
      <c r="E151" s="76"/>
      <c r="F151" s="86">
        <v>0</v>
      </c>
      <c r="G151" s="86">
        <v>0</v>
      </c>
      <c r="H151" s="86">
        <v>0</v>
      </c>
      <c r="I151" s="86">
        <v>0</v>
      </c>
      <c r="J151" s="133">
        <v>0</v>
      </c>
    </row>
    <row r="152" spans="1:10" ht="25.5" customHeight="1" x14ac:dyDescent="0.25">
      <c r="A152" s="80"/>
      <c r="B152" s="80"/>
      <c r="C152" s="256" t="s">
        <v>159</v>
      </c>
      <c r="D152" s="257"/>
      <c r="E152" s="83"/>
      <c r="F152" s="117">
        <v>0</v>
      </c>
      <c r="G152" s="117">
        <v>0</v>
      </c>
      <c r="H152" s="117">
        <v>0</v>
      </c>
      <c r="I152" s="88">
        <v>0</v>
      </c>
      <c r="J152" s="134">
        <v>0</v>
      </c>
    </row>
    <row r="153" spans="1:10" x14ac:dyDescent="0.25">
      <c r="A153" s="78">
        <v>3</v>
      </c>
      <c r="B153" s="14"/>
      <c r="C153" s="14"/>
      <c r="D153" s="110" t="s">
        <v>3</v>
      </c>
      <c r="E153" s="76"/>
      <c r="F153" s="124">
        <v>0</v>
      </c>
      <c r="G153" s="124">
        <v>0</v>
      </c>
      <c r="H153" s="124">
        <v>0</v>
      </c>
      <c r="I153" s="86">
        <v>0</v>
      </c>
      <c r="J153" s="133">
        <v>0</v>
      </c>
    </row>
    <row r="154" spans="1:10" x14ac:dyDescent="0.25">
      <c r="A154" s="78">
        <v>32</v>
      </c>
      <c r="B154" s="14"/>
      <c r="C154" s="14"/>
      <c r="D154" s="110" t="s">
        <v>9</v>
      </c>
      <c r="E154" s="76"/>
      <c r="F154" s="124">
        <v>0</v>
      </c>
      <c r="G154" s="124">
        <v>0</v>
      </c>
      <c r="H154" s="124">
        <v>0</v>
      </c>
      <c r="I154" s="86">
        <v>0</v>
      </c>
      <c r="J154" s="133">
        <v>0</v>
      </c>
    </row>
    <row r="155" spans="1:10" x14ac:dyDescent="0.25">
      <c r="A155" s="78">
        <v>322</v>
      </c>
      <c r="B155" s="14"/>
      <c r="C155" s="14"/>
      <c r="D155" s="110" t="s">
        <v>113</v>
      </c>
      <c r="E155" s="76"/>
      <c r="F155" s="124">
        <v>0</v>
      </c>
      <c r="G155" s="124">
        <v>0</v>
      </c>
      <c r="H155" s="124">
        <v>0</v>
      </c>
      <c r="I155" s="86">
        <v>0</v>
      </c>
      <c r="J155" s="133">
        <v>0</v>
      </c>
    </row>
    <row r="156" spans="1:10" x14ac:dyDescent="0.25">
      <c r="A156" s="14">
        <v>3222</v>
      </c>
      <c r="B156" s="14">
        <v>12</v>
      </c>
      <c r="C156" s="14"/>
      <c r="D156" s="76" t="s">
        <v>61</v>
      </c>
      <c r="E156" s="76"/>
      <c r="F156" s="86">
        <v>0</v>
      </c>
      <c r="G156" s="86">
        <v>0</v>
      </c>
      <c r="H156" s="86">
        <v>0</v>
      </c>
      <c r="I156" s="86">
        <v>0</v>
      </c>
      <c r="J156" s="133">
        <v>0</v>
      </c>
    </row>
    <row r="157" spans="1:10" ht="27" customHeight="1" x14ac:dyDescent="0.25">
      <c r="A157" s="80"/>
      <c r="B157" s="80"/>
      <c r="C157" s="256" t="s">
        <v>160</v>
      </c>
      <c r="D157" s="257"/>
      <c r="E157" s="83"/>
      <c r="F157" s="117">
        <f>F158</f>
        <v>0</v>
      </c>
      <c r="G157" s="117">
        <v>0</v>
      </c>
      <c r="H157" s="117">
        <v>0</v>
      </c>
      <c r="I157" s="88">
        <v>0</v>
      </c>
      <c r="J157" s="134">
        <v>0</v>
      </c>
    </row>
    <row r="158" spans="1:10" x14ac:dyDescent="0.25">
      <c r="A158" s="78">
        <v>3</v>
      </c>
      <c r="B158" s="14"/>
      <c r="C158" s="14"/>
      <c r="D158" s="110" t="s">
        <v>3</v>
      </c>
      <c r="E158" s="76"/>
      <c r="F158" s="124">
        <f>F159</f>
        <v>0</v>
      </c>
      <c r="G158" s="124">
        <v>0</v>
      </c>
      <c r="H158" s="124">
        <v>0</v>
      </c>
      <c r="I158" s="86">
        <v>0</v>
      </c>
      <c r="J158" s="133">
        <v>0</v>
      </c>
    </row>
    <row r="159" spans="1:10" x14ac:dyDescent="0.25">
      <c r="A159" s="78">
        <v>32</v>
      </c>
      <c r="B159" s="14"/>
      <c r="C159" s="14"/>
      <c r="D159" s="110" t="s">
        <v>9</v>
      </c>
      <c r="E159" s="76"/>
      <c r="F159" s="124">
        <f>F160</f>
        <v>0</v>
      </c>
      <c r="G159" s="124">
        <v>0</v>
      </c>
      <c r="H159" s="124">
        <v>0</v>
      </c>
      <c r="I159" s="86">
        <v>0</v>
      </c>
      <c r="J159" s="133">
        <v>0</v>
      </c>
    </row>
    <row r="160" spans="1:10" x14ac:dyDescent="0.25">
      <c r="A160" s="78">
        <v>322</v>
      </c>
      <c r="B160" s="14"/>
      <c r="C160" s="14"/>
      <c r="D160" s="110" t="s">
        <v>113</v>
      </c>
      <c r="E160" s="76"/>
      <c r="F160" s="124">
        <f>F161+F162+F163+F164</f>
        <v>0</v>
      </c>
      <c r="G160" s="124">
        <f>G161+G162+G163+G164</f>
        <v>0</v>
      </c>
      <c r="H160" s="124">
        <v>0</v>
      </c>
      <c r="I160" s="86">
        <v>0</v>
      </c>
      <c r="J160" s="133">
        <v>0</v>
      </c>
    </row>
    <row r="161" spans="1:10" x14ac:dyDescent="0.25">
      <c r="A161" s="14">
        <v>3222</v>
      </c>
      <c r="B161" s="14">
        <v>54</v>
      </c>
      <c r="C161" s="14"/>
      <c r="D161" s="76" t="s">
        <v>123</v>
      </c>
      <c r="E161" s="76"/>
      <c r="F161" s="86">
        <v>0</v>
      </c>
      <c r="G161" s="86">
        <v>0</v>
      </c>
      <c r="H161" s="86">
        <v>0</v>
      </c>
      <c r="I161" s="86">
        <v>0</v>
      </c>
      <c r="J161" s="133">
        <v>0</v>
      </c>
    </row>
    <row r="162" spans="1:10" x14ac:dyDescent="0.25">
      <c r="A162" s="14">
        <v>3222</v>
      </c>
      <c r="B162" s="14">
        <v>50</v>
      </c>
      <c r="C162" s="14"/>
      <c r="D162" s="76" t="s">
        <v>123</v>
      </c>
      <c r="E162" s="76"/>
      <c r="F162" s="86">
        <v>0</v>
      </c>
      <c r="G162" s="86">
        <v>0</v>
      </c>
      <c r="H162" s="86">
        <v>0</v>
      </c>
      <c r="I162" s="86">
        <v>0</v>
      </c>
      <c r="J162" s="133">
        <v>0</v>
      </c>
    </row>
    <row r="163" spans="1:10" x14ac:dyDescent="0.25">
      <c r="A163" s="14">
        <v>3222</v>
      </c>
      <c r="B163" s="14">
        <v>12</v>
      </c>
      <c r="C163" s="14"/>
      <c r="D163" s="76" t="s">
        <v>123</v>
      </c>
      <c r="E163" s="76"/>
      <c r="F163" s="86">
        <v>0</v>
      </c>
      <c r="G163" s="86">
        <v>0</v>
      </c>
      <c r="H163" s="86">
        <v>0</v>
      </c>
      <c r="I163" s="86">
        <v>0</v>
      </c>
      <c r="J163" s="133">
        <v>0</v>
      </c>
    </row>
    <row r="164" spans="1:10" x14ac:dyDescent="0.25">
      <c r="A164" s="14">
        <v>3222</v>
      </c>
      <c r="B164" s="14">
        <v>19</v>
      </c>
      <c r="C164" s="126"/>
      <c r="D164" s="76" t="s">
        <v>123</v>
      </c>
      <c r="E164" s="76"/>
      <c r="F164" s="86">
        <v>0</v>
      </c>
      <c r="G164" s="86">
        <v>0</v>
      </c>
      <c r="H164" s="86">
        <v>0</v>
      </c>
      <c r="I164" s="86">
        <v>0</v>
      </c>
      <c r="J164" s="133">
        <v>0</v>
      </c>
    </row>
    <row r="165" spans="1:10" ht="25.5" customHeight="1" x14ac:dyDescent="0.25">
      <c r="A165" s="80"/>
      <c r="B165" s="80"/>
      <c r="C165" s="256" t="s">
        <v>161</v>
      </c>
      <c r="D165" s="257"/>
      <c r="E165" s="83"/>
      <c r="F165" s="117">
        <f>F166</f>
        <v>0</v>
      </c>
      <c r="G165" s="117">
        <v>0</v>
      </c>
      <c r="H165" s="117">
        <v>0</v>
      </c>
      <c r="I165" s="88">
        <v>0</v>
      </c>
      <c r="J165" s="134">
        <v>0</v>
      </c>
    </row>
    <row r="166" spans="1:10" x14ac:dyDescent="0.25">
      <c r="A166" s="78">
        <v>3</v>
      </c>
      <c r="B166" s="14"/>
      <c r="C166" s="14"/>
      <c r="D166" s="110" t="s">
        <v>3</v>
      </c>
      <c r="E166" s="76"/>
      <c r="F166" s="124">
        <f>F167</f>
        <v>0</v>
      </c>
      <c r="G166" s="124">
        <v>0</v>
      </c>
      <c r="H166" s="124">
        <v>0</v>
      </c>
      <c r="I166" s="86">
        <v>0</v>
      </c>
      <c r="J166" s="133">
        <v>0</v>
      </c>
    </row>
    <row r="167" spans="1:10" x14ac:dyDescent="0.25">
      <c r="A167" s="78">
        <v>32</v>
      </c>
      <c r="B167" s="14"/>
      <c r="C167" s="14"/>
      <c r="D167" s="110" t="s">
        <v>9</v>
      </c>
      <c r="E167" s="76"/>
      <c r="F167" s="124">
        <f>F168+F170+F172</f>
        <v>0</v>
      </c>
      <c r="G167" s="124">
        <v>0</v>
      </c>
      <c r="H167" s="124">
        <v>0</v>
      </c>
      <c r="I167" s="86">
        <v>0</v>
      </c>
      <c r="J167" s="133">
        <v>0</v>
      </c>
    </row>
    <row r="168" spans="1:10" x14ac:dyDescent="0.25">
      <c r="A168" s="78">
        <v>329</v>
      </c>
      <c r="B168" s="14"/>
      <c r="C168" s="14"/>
      <c r="D168" s="110" t="s">
        <v>74</v>
      </c>
      <c r="E168" s="76"/>
      <c r="F168" s="124">
        <v>0</v>
      </c>
      <c r="G168" s="124">
        <v>0</v>
      </c>
      <c r="H168" s="124">
        <v>0</v>
      </c>
      <c r="I168" s="86">
        <v>0</v>
      </c>
      <c r="J168" s="133">
        <v>0</v>
      </c>
    </row>
    <row r="169" spans="1:10" x14ac:dyDescent="0.25">
      <c r="A169" s="14">
        <v>3299</v>
      </c>
      <c r="B169" s="14">
        <v>110</v>
      </c>
      <c r="C169" s="14"/>
      <c r="D169" s="76" t="s">
        <v>74</v>
      </c>
      <c r="E169" s="76"/>
      <c r="F169" s="86">
        <v>0</v>
      </c>
      <c r="G169" s="86">
        <v>0</v>
      </c>
      <c r="H169" s="86">
        <v>0</v>
      </c>
      <c r="I169" s="86">
        <v>0</v>
      </c>
      <c r="J169" s="133">
        <v>0</v>
      </c>
    </row>
    <row r="170" spans="1:10" x14ac:dyDescent="0.25">
      <c r="A170" s="78">
        <v>322</v>
      </c>
      <c r="B170" s="14"/>
      <c r="C170" s="126"/>
      <c r="D170" s="110" t="s">
        <v>113</v>
      </c>
      <c r="E170" s="76"/>
      <c r="F170" s="124">
        <f>F171</f>
        <v>0</v>
      </c>
      <c r="G170" s="124">
        <v>0</v>
      </c>
      <c r="H170" s="124">
        <v>0</v>
      </c>
      <c r="I170" s="86">
        <v>0</v>
      </c>
      <c r="J170" s="133">
        <v>0</v>
      </c>
    </row>
    <row r="171" spans="1:10" x14ac:dyDescent="0.25">
      <c r="A171" s="14">
        <v>3221</v>
      </c>
      <c r="B171" s="14">
        <v>110</v>
      </c>
      <c r="C171" s="126"/>
      <c r="D171" s="76" t="s">
        <v>100</v>
      </c>
      <c r="E171" s="76"/>
      <c r="F171" s="86">
        <v>0</v>
      </c>
      <c r="G171" s="86">
        <v>0</v>
      </c>
      <c r="H171" s="86">
        <v>0</v>
      </c>
      <c r="I171" s="86">
        <v>0</v>
      </c>
      <c r="J171" s="133">
        <v>0</v>
      </c>
    </row>
    <row r="172" spans="1:10" x14ac:dyDescent="0.25">
      <c r="A172" s="78">
        <v>323</v>
      </c>
      <c r="B172" s="14"/>
      <c r="C172" s="126"/>
      <c r="D172" s="110" t="s">
        <v>66</v>
      </c>
      <c r="E172" s="76"/>
      <c r="F172" s="124">
        <f>F173</f>
        <v>0</v>
      </c>
      <c r="G172" s="124">
        <v>0</v>
      </c>
      <c r="H172" s="124">
        <v>0</v>
      </c>
      <c r="I172" s="86">
        <v>0</v>
      </c>
      <c r="J172" s="133">
        <v>0</v>
      </c>
    </row>
    <row r="173" spans="1:10" x14ac:dyDescent="0.25">
      <c r="A173" s="14">
        <v>3235</v>
      </c>
      <c r="B173" s="14">
        <v>110</v>
      </c>
      <c r="C173" s="126"/>
      <c r="D173" s="76" t="s">
        <v>70</v>
      </c>
      <c r="E173" s="76"/>
      <c r="F173" s="86">
        <v>0</v>
      </c>
      <c r="G173" s="86">
        <v>0</v>
      </c>
      <c r="H173" s="86">
        <v>0</v>
      </c>
      <c r="I173" s="86">
        <v>0</v>
      </c>
      <c r="J173" s="133">
        <v>0</v>
      </c>
    </row>
    <row r="174" spans="1:10" ht="22.5" customHeight="1" x14ac:dyDescent="0.25">
      <c r="A174" s="80"/>
      <c r="B174" s="80"/>
      <c r="C174" s="256" t="s">
        <v>162</v>
      </c>
      <c r="D174" s="257"/>
      <c r="E174" s="83"/>
      <c r="F174" s="117">
        <f t="shared" ref="F174:G176" si="8">F175</f>
        <v>0</v>
      </c>
      <c r="G174" s="117">
        <f t="shared" si="8"/>
        <v>6000</v>
      </c>
      <c r="H174" s="117">
        <v>0</v>
      </c>
      <c r="I174" s="88">
        <f t="shared" ref="I174:I206" si="9">H174/G174*100</f>
        <v>0</v>
      </c>
      <c r="J174" s="134">
        <v>0</v>
      </c>
    </row>
    <row r="175" spans="1:10" x14ac:dyDescent="0.25">
      <c r="A175" s="78">
        <v>4</v>
      </c>
      <c r="B175" s="14"/>
      <c r="C175" s="14"/>
      <c r="D175" s="110" t="s">
        <v>5</v>
      </c>
      <c r="E175" s="76"/>
      <c r="F175" s="124">
        <f t="shared" si="8"/>
        <v>0</v>
      </c>
      <c r="G175" s="124">
        <f t="shared" si="8"/>
        <v>6000</v>
      </c>
      <c r="H175" s="124">
        <v>0</v>
      </c>
      <c r="I175" s="86">
        <f t="shared" si="9"/>
        <v>0</v>
      </c>
      <c r="J175" s="133">
        <v>0</v>
      </c>
    </row>
    <row r="176" spans="1:10" x14ac:dyDescent="0.25">
      <c r="A176" s="78">
        <v>42</v>
      </c>
      <c r="B176" s="14"/>
      <c r="C176" s="14"/>
      <c r="D176" s="110" t="s">
        <v>142</v>
      </c>
      <c r="E176" s="76"/>
      <c r="F176" s="124">
        <f t="shared" si="8"/>
        <v>0</v>
      </c>
      <c r="G176" s="125">
        <f t="shared" si="8"/>
        <v>6000</v>
      </c>
      <c r="H176" s="124">
        <v>0</v>
      </c>
      <c r="I176" s="86">
        <f t="shared" si="9"/>
        <v>0</v>
      </c>
      <c r="J176" s="133">
        <v>0</v>
      </c>
    </row>
    <row r="177" spans="1:10" x14ac:dyDescent="0.25">
      <c r="A177" s="78">
        <v>424</v>
      </c>
      <c r="B177" s="14"/>
      <c r="C177" s="14"/>
      <c r="D177" s="110" t="s">
        <v>127</v>
      </c>
      <c r="E177" s="76"/>
      <c r="F177" s="124">
        <f>F178+F179</f>
        <v>0</v>
      </c>
      <c r="G177" s="124">
        <f>G178+G179</f>
        <v>6000</v>
      </c>
      <c r="H177" s="124">
        <v>0</v>
      </c>
      <c r="I177" s="86">
        <f t="shared" si="9"/>
        <v>0</v>
      </c>
      <c r="J177" s="133">
        <v>0</v>
      </c>
    </row>
    <row r="178" spans="1:10" x14ac:dyDescent="0.25">
      <c r="A178" s="14">
        <v>4241</v>
      </c>
      <c r="B178" s="14">
        <v>50</v>
      </c>
      <c r="C178" s="14"/>
      <c r="D178" s="76" t="s">
        <v>139</v>
      </c>
      <c r="E178" s="76"/>
      <c r="F178" s="86">
        <v>0</v>
      </c>
      <c r="G178" s="86">
        <v>6000</v>
      </c>
      <c r="H178" s="86">
        <v>0</v>
      </c>
      <c r="I178" s="86">
        <f t="shared" si="9"/>
        <v>0</v>
      </c>
      <c r="J178" s="133">
        <v>0</v>
      </c>
    </row>
    <row r="179" spans="1:10" x14ac:dyDescent="0.25">
      <c r="A179" s="14">
        <v>4241</v>
      </c>
      <c r="B179" s="14">
        <v>42</v>
      </c>
      <c r="C179" s="126"/>
      <c r="D179" s="76" t="s">
        <v>139</v>
      </c>
      <c r="E179" s="76"/>
      <c r="F179" s="86">
        <v>0</v>
      </c>
      <c r="G179" s="86">
        <v>0</v>
      </c>
      <c r="H179" s="86">
        <v>0</v>
      </c>
      <c r="I179" s="86">
        <v>0</v>
      </c>
      <c r="J179" s="133">
        <v>0</v>
      </c>
    </row>
    <row r="180" spans="1:10" ht="24.75" customHeight="1" x14ac:dyDescent="0.25">
      <c r="A180" s="80"/>
      <c r="B180" s="80"/>
      <c r="C180" s="256" t="s">
        <v>168</v>
      </c>
      <c r="D180" s="257"/>
      <c r="E180" s="83"/>
      <c r="F180" s="117">
        <v>0</v>
      </c>
      <c r="G180" s="117">
        <v>0</v>
      </c>
      <c r="H180" s="117">
        <v>0</v>
      </c>
      <c r="I180" s="88">
        <v>0</v>
      </c>
      <c r="J180" s="134">
        <v>0</v>
      </c>
    </row>
    <row r="181" spans="1:10" ht="16.5" customHeight="1" x14ac:dyDescent="0.25">
      <c r="A181" s="78">
        <v>3</v>
      </c>
      <c r="B181" s="14"/>
      <c r="C181" s="129"/>
      <c r="D181" s="127" t="s">
        <v>3</v>
      </c>
      <c r="E181" s="76"/>
      <c r="F181" s="124">
        <v>0</v>
      </c>
      <c r="G181" s="124">
        <v>0</v>
      </c>
      <c r="H181" s="124">
        <v>0</v>
      </c>
      <c r="I181" s="86">
        <v>0</v>
      </c>
      <c r="J181" s="133">
        <v>0</v>
      </c>
    </row>
    <row r="182" spans="1:10" ht="16.5" customHeight="1" x14ac:dyDescent="0.25">
      <c r="A182" s="78">
        <v>32</v>
      </c>
      <c r="B182" s="14"/>
      <c r="C182" s="129"/>
      <c r="D182" s="127" t="s">
        <v>9</v>
      </c>
      <c r="E182" s="76"/>
      <c r="F182" s="124">
        <v>0</v>
      </c>
      <c r="G182" s="124">
        <v>0</v>
      </c>
      <c r="H182" s="124">
        <v>0</v>
      </c>
      <c r="I182" s="86">
        <v>0</v>
      </c>
      <c r="J182" s="133">
        <v>0</v>
      </c>
    </row>
    <row r="183" spans="1:10" ht="16.5" customHeight="1" x14ac:dyDescent="0.25">
      <c r="A183" s="78">
        <v>323</v>
      </c>
      <c r="B183" s="14"/>
      <c r="C183" s="129"/>
      <c r="D183" s="127" t="s">
        <v>66</v>
      </c>
      <c r="E183" s="76"/>
      <c r="F183" s="124">
        <v>0</v>
      </c>
      <c r="G183" s="124">
        <v>0</v>
      </c>
      <c r="H183" s="124">
        <v>0</v>
      </c>
      <c r="I183" s="86">
        <v>0</v>
      </c>
      <c r="J183" s="133">
        <v>0</v>
      </c>
    </row>
    <row r="184" spans="1:10" ht="16.5" customHeight="1" x14ac:dyDescent="0.25">
      <c r="A184" s="14">
        <v>3235</v>
      </c>
      <c r="B184" s="14">
        <v>110</v>
      </c>
      <c r="C184" s="129"/>
      <c r="D184" s="128" t="s">
        <v>70</v>
      </c>
      <c r="E184" s="76"/>
      <c r="F184" s="86">
        <v>0</v>
      </c>
      <c r="G184" s="86">
        <v>0</v>
      </c>
      <c r="H184" s="86">
        <v>0</v>
      </c>
      <c r="I184" s="86">
        <v>0</v>
      </c>
      <c r="J184" s="133">
        <v>0</v>
      </c>
    </row>
    <row r="185" spans="1:10" ht="22.5" customHeight="1" x14ac:dyDescent="0.25">
      <c r="A185" s="80"/>
      <c r="B185" s="80"/>
      <c r="C185" s="256" t="s">
        <v>163</v>
      </c>
      <c r="D185" s="257"/>
      <c r="E185" s="83"/>
      <c r="F185" s="117">
        <f t="shared" ref="F185:H187" si="10">F186</f>
        <v>11475.05</v>
      </c>
      <c r="G185" s="117">
        <f t="shared" si="10"/>
        <v>14870.73</v>
      </c>
      <c r="H185" s="117">
        <f t="shared" si="10"/>
        <v>13525.33</v>
      </c>
      <c r="I185" s="88">
        <f t="shared" si="9"/>
        <v>90.952697009494486</v>
      </c>
      <c r="J185" s="134">
        <f t="shared" ref="J185:J221" si="11">H185/F185*100</f>
        <v>117.8672859813247</v>
      </c>
    </row>
    <row r="186" spans="1:10" x14ac:dyDescent="0.25">
      <c r="A186" s="78">
        <v>3</v>
      </c>
      <c r="B186" s="14"/>
      <c r="C186" s="14"/>
      <c r="D186" s="110" t="s">
        <v>3</v>
      </c>
      <c r="E186" s="76"/>
      <c r="F186" s="124">
        <f t="shared" si="10"/>
        <v>11475.05</v>
      </c>
      <c r="G186" s="124">
        <f t="shared" si="10"/>
        <v>14870.73</v>
      </c>
      <c r="H186" s="124">
        <f t="shared" si="10"/>
        <v>13525.33</v>
      </c>
      <c r="I186" s="86">
        <f t="shared" si="9"/>
        <v>90.952697009494486</v>
      </c>
      <c r="J186" s="133">
        <f t="shared" si="11"/>
        <v>117.8672859813247</v>
      </c>
    </row>
    <row r="187" spans="1:10" x14ac:dyDescent="0.25">
      <c r="A187" s="78">
        <v>32</v>
      </c>
      <c r="B187" s="14"/>
      <c r="C187" s="14"/>
      <c r="D187" s="110" t="s">
        <v>9</v>
      </c>
      <c r="E187" s="76"/>
      <c r="F187" s="125">
        <f t="shared" si="10"/>
        <v>11475.05</v>
      </c>
      <c r="G187" s="124">
        <f t="shared" si="10"/>
        <v>14870.73</v>
      </c>
      <c r="H187" s="124">
        <f t="shared" si="10"/>
        <v>13525.33</v>
      </c>
      <c r="I187" s="86">
        <f t="shared" si="9"/>
        <v>90.952697009494486</v>
      </c>
      <c r="J187" s="133">
        <f t="shared" si="11"/>
        <v>117.8672859813247</v>
      </c>
    </row>
    <row r="188" spans="1:10" x14ac:dyDescent="0.25">
      <c r="A188" s="78">
        <v>322</v>
      </c>
      <c r="B188" s="14"/>
      <c r="C188" s="14"/>
      <c r="D188" s="110" t="s">
        <v>113</v>
      </c>
      <c r="E188" s="76"/>
      <c r="F188" s="124">
        <f>F189</f>
        <v>11475.05</v>
      </c>
      <c r="G188" s="124">
        <v>14870.73</v>
      </c>
      <c r="H188" s="124">
        <f>H189</f>
        <v>13525.33</v>
      </c>
      <c r="I188" s="86">
        <f t="shared" si="9"/>
        <v>90.952697009494486</v>
      </c>
      <c r="J188" s="133">
        <f t="shared" si="11"/>
        <v>117.8672859813247</v>
      </c>
    </row>
    <row r="189" spans="1:10" x14ac:dyDescent="0.25">
      <c r="A189" s="14">
        <v>3222</v>
      </c>
      <c r="B189" s="14">
        <v>50</v>
      </c>
      <c r="C189" s="14"/>
      <c r="D189" s="76" t="s">
        <v>123</v>
      </c>
      <c r="E189" s="76"/>
      <c r="F189" s="86">
        <v>11475.05</v>
      </c>
      <c r="G189" s="86">
        <v>14870.73</v>
      </c>
      <c r="H189" s="86">
        <v>13525.33</v>
      </c>
      <c r="I189" s="86">
        <f t="shared" si="9"/>
        <v>90.952697009494486</v>
      </c>
      <c r="J189" s="133">
        <f t="shared" si="11"/>
        <v>117.8672859813247</v>
      </c>
    </row>
    <row r="190" spans="1:10" ht="22.5" customHeight="1" x14ac:dyDescent="0.25">
      <c r="A190" s="80"/>
      <c r="B190" s="80"/>
      <c r="C190" s="256" t="s">
        <v>164</v>
      </c>
      <c r="D190" s="257"/>
      <c r="E190" s="83"/>
      <c r="F190" s="117">
        <f t="shared" ref="F190:H193" si="12">F191</f>
        <v>240</v>
      </c>
      <c r="G190" s="117">
        <f t="shared" si="12"/>
        <v>234</v>
      </c>
      <c r="H190" s="117">
        <f t="shared" si="12"/>
        <v>233.48</v>
      </c>
      <c r="I190" s="88">
        <f t="shared" si="9"/>
        <v>99.777777777777771</v>
      </c>
      <c r="J190" s="134">
        <f t="shared" si="11"/>
        <v>97.283333333333331</v>
      </c>
    </row>
    <row r="191" spans="1:10" x14ac:dyDescent="0.25">
      <c r="A191" s="78">
        <v>3</v>
      </c>
      <c r="B191" s="14"/>
      <c r="C191" s="14"/>
      <c r="D191" s="110" t="s">
        <v>3</v>
      </c>
      <c r="E191" s="76"/>
      <c r="F191" s="124">
        <f t="shared" si="12"/>
        <v>240</v>
      </c>
      <c r="G191" s="124">
        <f t="shared" si="12"/>
        <v>234</v>
      </c>
      <c r="H191" s="124">
        <f t="shared" si="12"/>
        <v>233.48</v>
      </c>
      <c r="I191" s="86">
        <f t="shared" si="9"/>
        <v>99.777777777777771</v>
      </c>
      <c r="J191" s="133">
        <f t="shared" si="11"/>
        <v>97.283333333333331</v>
      </c>
    </row>
    <row r="192" spans="1:10" x14ac:dyDescent="0.25">
      <c r="A192" s="78">
        <v>38</v>
      </c>
      <c r="B192" s="14"/>
      <c r="C192" s="14"/>
      <c r="D192" s="110" t="s">
        <v>143</v>
      </c>
      <c r="E192" s="76"/>
      <c r="F192" s="124">
        <f t="shared" si="12"/>
        <v>240</v>
      </c>
      <c r="G192" s="124">
        <f t="shared" si="12"/>
        <v>234</v>
      </c>
      <c r="H192" s="124">
        <f t="shared" si="12"/>
        <v>233.48</v>
      </c>
      <c r="I192" s="86">
        <f t="shared" si="9"/>
        <v>99.777777777777771</v>
      </c>
      <c r="J192" s="133">
        <f t="shared" si="11"/>
        <v>97.283333333333331</v>
      </c>
    </row>
    <row r="193" spans="1:10" x14ac:dyDescent="0.25">
      <c r="A193" s="78">
        <v>381</v>
      </c>
      <c r="B193" s="14"/>
      <c r="C193" s="14"/>
      <c r="D193" s="110" t="s">
        <v>144</v>
      </c>
      <c r="E193" s="76"/>
      <c r="F193" s="124">
        <f t="shared" si="12"/>
        <v>240</v>
      </c>
      <c r="G193" s="124">
        <f t="shared" si="12"/>
        <v>234</v>
      </c>
      <c r="H193" s="124">
        <f t="shared" si="12"/>
        <v>233.48</v>
      </c>
      <c r="I193" s="86">
        <f t="shared" si="9"/>
        <v>99.777777777777771</v>
      </c>
      <c r="J193" s="133">
        <f t="shared" si="11"/>
        <v>97.283333333333331</v>
      </c>
    </row>
    <row r="194" spans="1:10" x14ac:dyDescent="0.25">
      <c r="A194" s="14">
        <v>3812</v>
      </c>
      <c r="B194" s="14">
        <v>50</v>
      </c>
      <c r="C194" s="14"/>
      <c r="D194" s="76" t="s">
        <v>145</v>
      </c>
      <c r="E194" s="76"/>
      <c r="F194" s="86">
        <v>240</v>
      </c>
      <c r="G194" s="86">
        <v>234</v>
      </c>
      <c r="H194" s="86">
        <v>233.48</v>
      </c>
      <c r="I194" s="86">
        <f t="shared" si="9"/>
        <v>99.777777777777771</v>
      </c>
      <c r="J194" s="133">
        <f t="shared" si="11"/>
        <v>97.283333333333331</v>
      </c>
    </row>
    <row r="195" spans="1:10" ht="20.25" customHeight="1" x14ac:dyDescent="0.25">
      <c r="A195" s="80"/>
      <c r="B195" s="80"/>
      <c r="C195" s="148" t="s">
        <v>184</v>
      </c>
      <c r="D195" s="149" t="s">
        <v>185</v>
      </c>
      <c r="E195" s="83"/>
      <c r="F195" s="117">
        <f>F196</f>
        <v>139.19999999999999</v>
      </c>
      <c r="G195" s="117">
        <v>0</v>
      </c>
      <c r="H195" s="117">
        <v>0</v>
      </c>
      <c r="I195" s="88">
        <v>0</v>
      </c>
      <c r="J195" s="134">
        <v>0</v>
      </c>
    </row>
    <row r="196" spans="1:10" x14ac:dyDescent="0.25">
      <c r="A196" s="78">
        <v>3</v>
      </c>
      <c r="B196" s="14"/>
      <c r="C196" s="126"/>
      <c r="D196" s="110" t="s">
        <v>3</v>
      </c>
      <c r="E196" s="76"/>
      <c r="F196" s="124">
        <f>F197</f>
        <v>139.19999999999999</v>
      </c>
      <c r="G196" s="124">
        <v>0</v>
      </c>
      <c r="H196" s="124">
        <v>0</v>
      </c>
      <c r="I196" s="86">
        <v>0</v>
      </c>
      <c r="J196" s="133">
        <v>0</v>
      </c>
    </row>
    <row r="197" spans="1:10" x14ac:dyDescent="0.25">
      <c r="A197" s="78">
        <v>32</v>
      </c>
      <c r="B197" s="14"/>
      <c r="C197" s="126"/>
      <c r="D197" s="110" t="s">
        <v>186</v>
      </c>
      <c r="E197" s="76"/>
      <c r="F197" s="124">
        <f>F198</f>
        <v>139.19999999999999</v>
      </c>
      <c r="G197" s="124">
        <v>0</v>
      </c>
      <c r="H197" s="124">
        <v>0</v>
      </c>
      <c r="I197" s="86">
        <v>0</v>
      </c>
      <c r="J197" s="133">
        <v>0</v>
      </c>
    </row>
    <row r="198" spans="1:10" x14ac:dyDescent="0.25">
      <c r="A198" s="78">
        <v>323</v>
      </c>
      <c r="B198" s="14"/>
      <c r="C198" s="126"/>
      <c r="D198" s="110" t="s">
        <v>66</v>
      </c>
      <c r="E198" s="76"/>
      <c r="F198" s="124">
        <f>F199</f>
        <v>139.19999999999999</v>
      </c>
      <c r="G198" s="124">
        <v>0</v>
      </c>
      <c r="H198" s="124">
        <v>0</v>
      </c>
      <c r="I198" s="86">
        <v>0</v>
      </c>
      <c r="J198" s="133">
        <v>0</v>
      </c>
    </row>
    <row r="199" spans="1:10" x14ac:dyDescent="0.25">
      <c r="A199" s="154">
        <v>3235</v>
      </c>
      <c r="B199" s="14">
        <v>110</v>
      </c>
      <c r="C199" s="126"/>
      <c r="D199" s="155" t="s">
        <v>70</v>
      </c>
      <c r="E199" s="76"/>
      <c r="F199" s="86">
        <v>139.19999999999999</v>
      </c>
      <c r="G199" s="86">
        <v>0</v>
      </c>
      <c r="H199" s="86">
        <v>0</v>
      </c>
      <c r="I199" s="86">
        <v>0</v>
      </c>
      <c r="J199" s="133">
        <v>0</v>
      </c>
    </row>
    <row r="200" spans="1:10" ht="26.25" customHeight="1" x14ac:dyDescent="0.25">
      <c r="A200" s="43"/>
      <c r="B200" s="43"/>
      <c r="C200" s="260" t="s">
        <v>146</v>
      </c>
      <c r="D200" s="261"/>
      <c r="E200" s="119"/>
      <c r="F200" s="130">
        <f>F201+F222</f>
        <v>6794.29</v>
      </c>
      <c r="G200" s="130">
        <f>G201+G222</f>
        <v>10893.029999999999</v>
      </c>
      <c r="H200" s="130">
        <f>H201+H222</f>
        <v>8355.4</v>
      </c>
      <c r="I200" s="120">
        <f t="shared" si="9"/>
        <v>76.704094269454885</v>
      </c>
      <c r="J200" s="136">
        <f t="shared" si="11"/>
        <v>122.97679374886854</v>
      </c>
    </row>
    <row r="201" spans="1:10" ht="24" customHeight="1" x14ac:dyDescent="0.25">
      <c r="A201" s="80"/>
      <c r="B201" s="80"/>
      <c r="C201" s="256" t="s">
        <v>165</v>
      </c>
      <c r="D201" s="257"/>
      <c r="E201" s="83"/>
      <c r="F201" s="117">
        <f>F202</f>
        <v>6794.29</v>
      </c>
      <c r="G201" s="117">
        <f>G202</f>
        <v>10893.029999999999</v>
      </c>
      <c r="H201" s="117">
        <f>H202+H222</f>
        <v>8355.4</v>
      </c>
      <c r="I201" s="88">
        <f t="shared" si="9"/>
        <v>76.704094269454885</v>
      </c>
      <c r="J201" s="134">
        <f t="shared" si="11"/>
        <v>122.97679374886854</v>
      </c>
    </row>
    <row r="202" spans="1:10" x14ac:dyDescent="0.25">
      <c r="A202" s="78">
        <v>3</v>
      </c>
      <c r="B202" s="14"/>
      <c r="C202" s="14"/>
      <c r="D202" s="110" t="s">
        <v>3</v>
      </c>
      <c r="E202" s="76"/>
      <c r="F202" s="124">
        <f>F203+F219</f>
        <v>6794.29</v>
      </c>
      <c r="G202" s="124">
        <f>G203+G219</f>
        <v>10893.029999999999</v>
      </c>
      <c r="H202" s="124">
        <f>H203+H219</f>
        <v>8355.4</v>
      </c>
      <c r="I202" s="86">
        <f t="shared" si="9"/>
        <v>76.704094269454885</v>
      </c>
      <c r="J202" s="133">
        <f t="shared" si="11"/>
        <v>122.97679374886854</v>
      </c>
    </row>
    <row r="203" spans="1:10" x14ac:dyDescent="0.25">
      <c r="A203" s="78">
        <v>31</v>
      </c>
      <c r="B203" s="14"/>
      <c r="C203" s="14"/>
      <c r="D203" s="110" t="s">
        <v>115</v>
      </c>
      <c r="E203" s="76"/>
      <c r="F203" s="124">
        <f>F204+F210+F213</f>
        <v>6345.91</v>
      </c>
      <c r="G203" s="124">
        <f>G204+G210+G213</f>
        <v>9553.6299999999992</v>
      </c>
      <c r="H203" s="124">
        <f>H204+H210+H213</f>
        <v>7200.8</v>
      </c>
      <c r="I203" s="86">
        <f t="shared" si="9"/>
        <v>75.37239771688877</v>
      </c>
      <c r="J203" s="133">
        <f t="shared" si="11"/>
        <v>113.4715115720204</v>
      </c>
    </row>
    <row r="204" spans="1:10" x14ac:dyDescent="0.25">
      <c r="A204" s="78">
        <v>311</v>
      </c>
      <c r="B204" s="14"/>
      <c r="C204" s="14"/>
      <c r="D204" s="110" t="s">
        <v>115</v>
      </c>
      <c r="E204" s="76"/>
      <c r="F204" s="124">
        <f>F205+F206+F207+F208+F209</f>
        <v>5361.3</v>
      </c>
      <c r="G204" s="124">
        <f>G205+G206+G207+G208+G209</f>
        <v>7831.44</v>
      </c>
      <c r="H204" s="124">
        <f>H205+H206+H207+H208+H209</f>
        <v>5811.84</v>
      </c>
      <c r="I204" s="86">
        <f t="shared" si="9"/>
        <v>74.211639238760696</v>
      </c>
      <c r="J204" s="133">
        <f t="shared" si="11"/>
        <v>108.40355883834145</v>
      </c>
    </row>
    <row r="205" spans="1:10" x14ac:dyDescent="0.25">
      <c r="A205" s="14">
        <v>3111</v>
      </c>
      <c r="B205" s="14">
        <v>56</v>
      </c>
      <c r="C205" s="14"/>
      <c r="D205" s="76" t="s">
        <v>116</v>
      </c>
      <c r="E205" s="76"/>
      <c r="F205" s="86">
        <v>0</v>
      </c>
      <c r="G205" s="86">
        <v>2949.08</v>
      </c>
      <c r="H205" s="86">
        <v>0</v>
      </c>
      <c r="I205" s="86">
        <f t="shared" si="9"/>
        <v>0</v>
      </c>
      <c r="J205" s="133">
        <v>0</v>
      </c>
    </row>
    <row r="206" spans="1:10" x14ac:dyDescent="0.25">
      <c r="A206" s="14">
        <v>3111</v>
      </c>
      <c r="B206" s="14">
        <v>110</v>
      </c>
      <c r="C206" s="14"/>
      <c r="D206" s="76" t="s">
        <v>116</v>
      </c>
      <c r="E206" s="76"/>
      <c r="F206" s="86">
        <v>924</v>
      </c>
      <c r="G206" s="86">
        <v>3872.56</v>
      </c>
      <c r="H206" s="86">
        <v>5811.84</v>
      </c>
      <c r="I206" s="86">
        <f t="shared" si="9"/>
        <v>150.07746813477388</v>
      </c>
      <c r="J206" s="133">
        <f t="shared" si="11"/>
        <v>628.98701298701303</v>
      </c>
    </row>
    <row r="207" spans="1:10" x14ac:dyDescent="0.25">
      <c r="A207" s="14">
        <v>3111</v>
      </c>
      <c r="B207" s="14">
        <v>56</v>
      </c>
      <c r="C207" s="14"/>
      <c r="D207" s="76" t="s">
        <v>116</v>
      </c>
      <c r="E207" s="76"/>
      <c r="F207" s="86">
        <v>0</v>
      </c>
      <c r="G207" s="86">
        <v>1009.8</v>
      </c>
      <c r="H207" s="86">
        <v>0</v>
      </c>
      <c r="I207" s="86">
        <v>0</v>
      </c>
      <c r="J207" s="133">
        <v>0</v>
      </c>
    </row>
    <row r="208" spans="1:10" x14ac:dyDescent="0.25">
      <c r="A208" s="14">
        <v>3111</v>
      </c>
      <c r="B208" s="14">
        <v>12</v>
      </c>
      <c r="C208" s="14"/>
      <c r="D208" s="76" t="s">
        <v>116</v>
      </c>
      <c r="E208" s="76"/>
      <c r="F208" s="86">
        <v>4437.3</v>
      </c>
      <c r="G208" s="86">
        <v>0</v>
      </c>
      <c r="H208" s="86">
        <v>0</v>
      </c>
      <c r="I208" s="86">
        <v>0</v>
      </c>
      <c r="J208" s="133">
        <v>0</v>
      </c>
    </row>
    <row r="209" spans="1:10" x14ac:dyDescent="0.25">
      <c r="A209" s="14">
        <v>3111</v>
      </c>
      <c r="B209" s="14">
        <v>50</v>
      </c>
      <c r="C209" s="14"/>
      <c r="D209" s="76" t="s">
        <v>116</v>
      </c>
      <c r="E209" s="76"/>
      <c r="F209" s="86">
        <v>0</v>
      </c>
      <c r="G209" s="86">
        <v>0</v>
      </c>
      <c r="H209" s="86">
        <v>0</v>
      </c>
      <c r="I209" s="86">
        <v>0</v>
      </c>
      <c r="J209" s="133">
        <v>0</v>
      </c>
    </row>
    <row r="210" spans="1:10" x14ac:dyDescent="0.25">
      <c r="A210" s="78">
        <v>312</v>
      </c>
      <c r="B210" s="14"/>
      <c r="C210" s="14"/>
      <c r="D210" s="110" t="s">
        <v>117</v>
      </c>
      <c r="E210" s="76"/>
      <c r="F210" s="124">
        <f>F211+F212</f>
        <v>100</v>
      </c>
      <c r="G210" s="124">
        <f>G211+G212</f>
        <v>430</v>
      </c>
      <c r="H210" s="124">
        <f>H211+H212</f>
        <v>430</v>
      </c>
      <c r="I210" s="86">
        <f>H210/G210*100</f>
        <v>100</v>
      </c>
      <c r="J210" s="133">
        <f>H210/F210*100</f>
        <v>430</v>
      </c>
    </row>
    <row r="211" spans="1:10" x14ac:dyDescent="0.25">
      <c r="A211" s="89">
        <v>3121</v>
      </c>
      <c r="B211" s="14">
        <v>110</v>
      </c>
      <c r="C211" s="14"/>
      <c r="D211" s="76" t="s">
        <v>147</v>
      </c>
      <c r="E211" s="76"/>
      <c r="F211" s="86">
        <v>100</v>
      </c>
      <c r="G211" s="86">
        <v>430</v>
      </c>
      <c r="H211" s="86">
        <v>430</v>
      </c>
      <c r="I211" s="86">
        <f>H211/G211*100</f>
        <v>100</v>
      </c>
      <c r="J211" s="133">
        <v>0</v>
      </c>
    </row>
    <row r="212" spans="1:10" x14ac:dyDescent="0.25">
      <c r="A212" s="14">
        <v>3121</v>
      </c>
      <c r="B212" s="14">
        <v>56</v>
      </c>
      <c r="C212" s="14"/>
      <c r="D212" s="76" t="s">
        <v>147</v>
      </c>
      <c r="E212" s="76"/>
      <c r="F212" s="86">
        <v>0</v>
      </c>
      <c r="G212" s="86">
        <v>0</v>
      </c>
      <c r="H212" s="86">
        <v>0</v>
      </c>
      <c r="I212" s="86">
        <v>0</v>
      </c>
      <c r="J212" s="133">
        <v>0</v>
      </c>
    </row>
    <row r="213" spans="1:10" x14ac:dyDescent="0.25">
      <c r="A213" s="78">
        <v>313</v>
      </c>
      <c r="B213" s="14"/>
      <c r="C213" s="14"/>
      <c r="D213" s="110" t="s">
        <v>134</v>
      </c>
      <c r="E213" s="76"/>
      <c r="F213" s="124">
        <f>F214+F215+F216+F217+F218</f>
        <v>884.61</v>
      </c>
      <c r="G213" s="124">
        <f>G214+G215+G216+G217+G218</f>
        <v>1292.19</v>
      </c>
      <c r="H213" s="124">
        <f>H214+H215+H216+H217+H218</f>
        <v>958.96</v>
      </c>
      <c r="I213" s="86">
        <f>H213/G213*100</f>
        <v>74.211996687793587</v>
      </c>
      <c r="J213" s="133">
        <f t="shared" si="11"/>
        <v>108.40483376855336</v>
      </c>
    </row>
    <row r="214" spans="1:10" x14ac:dyDescent="0.25">
      <c r="A214" s="14">
        <v>3132</v>
      </c>
      <c r="B214" s="14">
        <v>50</v>
      </c>
      <c r="C214" s="14"/>
      <c r="D214" s="76" t="s">
        <v>133</v>
      </c>
      <c r="E214" s="76"/>
      <c r="F214" s="86">
        <v>0</v>
      </c>
      <c r="G214" s="86">
        <v>327.56</v>
      </c>
      <c r="H214" s="86">
        <v>0</v>
      </c>
      <c r="I214" s="86">
        <f>H214/G214*100</f>
        <v>0</v>
      </c>
      <c r="J214" s="133">
        <v>0</v>
      </c>
    </row>
    <row r="215" spans="1:10" x14ac:dyDescent="0.25">
      <c r="A215" s="14">
        <v>3132</v>
      </c>
      <c r="B215" s="14">
        <v>56</v>
      </c>
      <c r="C215" s="14"/>
      <c r="D215" s="76" t="s">
        <v>133</v>
      </c>
      <c r="E215" s="76"/>
      <c r="F215" s="86">
        <v>0</v>
      </c>
      <c r="G215" s="86">
        <v>0</v>
      </c>
      <c r="H215" s="86">
        <v>0</v>
      </c>
      <c r="I215" s="86">
        <v>0</v>
      </c>
      <c r="J215" s="133">
        <v>0</v>
      </c>
    </row>
    <row r="216" spans="1:10" x14ac:dyDescent="0.25">
      <c r="A216" s="14">
        <v>3132</v>
      </c>
      <c r="B216" s="14">
        <v>110</v>
      </c>
      <c r="C216" s="14"/>
      <c r="D216" s="76" t="s">
        <v>133</v>
      </c>
      <c r="E216" s="76"/>
      <c r="F216" s="86">
        <v>152.46</v>
      </c>
      <c r="G216" s="86">
        <v>964.63</v>
      </c>
      <c r="H216" s="86">
        <v>958.96</v>
      </c>
      <c r="I216" s="86">
        <f t="shared" ref="I216:I230" si="13">H216/G216*100</f>
        <v>99.412209862848982</v>
      </c>
      <c r="J216" s="133">
        <f t="shared" si="11"/>
        <v>628.99121080939256</v>
      </c>
    </row>
    <row r="217" spans="1:10" x14ac:dyDescent="0.25">
      <c r="A217" s="14">
        <v>3132</v>
      </c>
      <c r="B217" s="14">
        <v>19</v>
      </c>
      <c r="C217" s="14"/>
      <c r="D217" s="76" t="s">
        <v>133</v>
      </c>
      <c r="E217" s="76"/>
      <c r="F217" s="86">
        <v>0</v>
      </c>
      <c r="G217" s="86">
        <v>0</v>
      </c>
      <c r="H217" s="86">
        <v>0</v>
      </c>
      <c r="I217" s="86">
        <v>0</v>
      </c>
      <c r="J217" s="133">
        <v>0</v>
      </c>
    </row>
    <row r="218" spans="1:10" x14ac:dyDescent="0.25">
      <c r="A218" s="14">
        <v>3132</v>
      </c>
      <c r="B218" s="14">
        <v>12</v>
      </c>
      <c r="C218" s="14"/>
      <c r="D218" s="76" t="s">
        <v>133</v>
      </c>
      <c r="E218" s="76"/>
      <c r="F218" s="86">
        <v>732.15</v>
      </c>
      <c r="G218" s="86">
        <v>0</v>
      </c>
      <c r="H218" s="86">
        <v>0</v>
      </c>
      <c r="I218" s="86">
        <v>0</v>
      </c>
      <c r="J218" s="133">
        <v>0</v>
      </c>
    </row>
    <row r="219" spans="1:10" x14ac:dyDescent="0.25">
      <c r="A219" s="78">
        <v>32</v>
      </c>
      <c r="B219" s="14"/>
      <c r="C219" s="14"/>
      <c r="D219" s="110" t="s">
        <v>9</v>
      </c>
      <c r="E219" s="76"/>
      <c r="F219" s="124">
        <f t="shared" ref="F219:H220" si="14">F220</f>
        <v>448.38</v>
      </c>
      <c r="G219" s="124">
        <f t="shared" si="14"/>
        <v>1339.4</v>
      </c>
      <c r="H219" s="124">
        <f t="shared" si="14"/>
        <v>1154.5999999999999</v>
      </c>
      <c r="I219" s="86">
        <f t="shared" si="13"/>
        <v>86.202777362998333</v>
      </c>
      <c r="J219" s="133">
        <f t="shared" si="11"/>
        <v>257.50479503992148</v>
      </c>
    </row>
    <row r="220" spans="1:10" x14ac:dyDescent="0.25">
      <c r="A220" s="78">
        <v>321</v>
      </c>
      <c r="B220" s="14"/>
      <c r="C220" s="14"/>
      <c r="D220" s="110" t="s">
        <v>135</v>
      </c>
      <c r="E220" s="76"/>
      <c r="F220" s="124">
        <f t="shared" si="14"/>
        <v>448.38</v>
      </c>
      <c r="G220" s="124">
        <f t="shared" si="14"/>
        <v>1339.4</v>
      </c>
      <c r="H220" s="124">
        <f t="shared" si="14"/>
        <v>1154.5999999999999</v>
      </c>
      <c r="I220" s="86">
        <f t="shared" si="13"/>
        <v>86.202777362998333</v>
      </c>
      <c r="J220" s="133">
        <f t="shared" si="11"/>
        <v>257.50479503992148</v>
      </c>
    </row>
    <row r="221" spans="1:10" x14ac:dyDescent="0.25">
      <c r="A221" s="14">
        <v>3212</v>
      </c>
      <c r="B221" s="14">
        <v>110</v>
      </c>
      <c r="C221" s="14"/>
      <c r="D221" s="76" t="s">
        <v>148</v>
      </c>
      <c r="E221" s="76"/>
      <c r="F221" s="86">
        <v>448.38</v>
      </c>
      <c r="G221" s="86">
        <v>1339.4</v>
      </c>
      <c r="H221" s="86">
        <v>1154.5999999999999</v>
      </c>
      <c r="I221" s="86">
        <f t="shared" si="13"/>
        <v>86.202777362998333</v>
      </c>
      <c r="J221" s="133">
        <f t="shared" si="11"/>
        <v>257.50479503992148</v>
      </c>
    </row>
    <row r="222" spans="1:10" ht="25.5" customHeight="1" x14ac:dyDescent="0.25">
      <c r="A222" s="80"/>
      <c r="B222" s="80"/>
      <c r="C222" s="150" t="s">
        <v>189</v>
      </c>
      <c r="D222" s="151"/>
      <c r="E222" s="151"/>
      <c r="F222" s="186">
        <v>0</v>
      </c>
      <c r="G222" s="117">
        <v>0</v>
      </c>
      <c r="H222" s="117">
        <v>0</v>
      </c>
      <c r="I222" s="186">
        <v>0</v>
      </c>
      <c r="J222" s="187">
        <v>0</v>
      </c>
    </row>
    <row r="223" spans="1:10" ht="17.25" customHeight="1" x14ac:dyDescent="0.25">
      <c r="A223" s="78">
        <v>4</v>
      </c>
      <c r="B223" s="14"/>
      <c r="C223" s="126"/>
      <c r="D223" s="110" t="s">
        <v>5</v>
      </c>
      <c r="E223" s="76"/>
      <c r="F223" s="124">
        <v>0</v>
      </c>
      <c r="G223" s="124">
        <v>0</v>
      </c>
      <c r="H223" s="124">
        <v>0</v>
      </c>
      <c r="I223" s="86">
        <v>0</v>
      </c>
      <c r="J223" s="133">
        <v>0</v>
      </c>
    </row>
    <row r="224" spans="1:10" ht="17.25" customHeight="1" x14ac:dyDescent="0.25">
      <c r="A224" s="78">
        <v>42</v>
      </c>
      <c r="B224" s="14"/>
      <c r="C224" s="126"/>
      <c r="D224" s="110" t="s">
        <v>187</v>
      </c>
      <c r="E224" s="76"/>
      <c r="F224" s="124">
        <v>0</v>
      </c>
      <c r="G224" s="124">
        <v>0</v>
      </c>
      <c r="H224" s="124">
        <v>0</v>
      </c>
      <c r="I224" s="86">
        <v>0</v>
      </c>
      <c r="J224" s="133">
        <v>0</v>
      </c>
    </row>
    <row r="225" spans="1:10" ht="17.25" customHeight="1" x14ac:dyDescent="0.25">
      <c r="A225" s="78">
        <v>426</v>
      </c>
      <c r="B225" s="14"/>
      <c r="C225" s="126"/>
      <c r="D225" s="110" t="s">
        <v>188</v>
      </c>
      <c r="E225" s="76"/>
      <c r="F225" s="124">
        <v>0</v>
      </c>
      <c r="G225" s="124">
        <v>0</v>
      </c>
      <c r="H225" s="124">
        <v>0</v>
      </c>
      <c r="I225" s="86">
        <v>0</v>
      </c>
      <c r="J225" s="133">
        <v>0</v>
      </c>
    </row>
    <row r="226" spans="1:10" ht="17.25" customHeight="1" x14ac:dyDescent="0.25">
      <c r="A226" s="154">
        <v>4264</v>
      </c>
      <c r="B226" s="14">
        <v>56</v>
      </c>
      <c r="C226" s="126"/>
      <c r="D226" s="155" t="s">
        <v>131</v>
      </c>
      <c r="E226" s="76"/>
      <c r="F226" s="86">
        <v>0</v>
      </c>
      <c r="G226" s="86">
        <v>0</v>
      </c>
      <c r="H226" s="86">
        <v>0</v>
      </c>
      <c r="I226" s="86">
        <v>0</v>
      </c>
      <c r="J226" s="133">
        <v>0</v>
      </c>
    </row>
    <row r="227" spans="1:10" ht="27.75" customHeight="1" x14ac:dyDescent="0.25">
      <c r="A227" s="177"/>
      <c r="B227" s="43"/>
      <c r="C227" s="260" t="s">
        <v>190</v>
      </c>
      <c r="D227" s="261"/>
      <c r="E227" s="119"/>
      <c r="F227" s="130">
        <v>0</v>
      </c>
      <c r="G227" s="130">
        <f>G228</f>
        <v>2900</v>
      </c>
      <c r="H227" s="130">
        <v>0</v>
      </c>
      <c r="I227" s="120">
        <f>H227/G227*100</f>
        <v>0</v>
      </c>
      <c r="J227" s="136">
        <v>0</v>
      </c>
    </row>
    <row r="228" spans="1:10" ht="22.5" customHeight="1" x14ac:dyDescent="0.25">
      <c r="A228" s="80"/>
      <c r="B228" s="80"/>
      <c r="C228" s="256" t="s">
        <v>166</v>
      </c>
      <c r="D228" s="257"/>
      <c r="E228" s="83"/>
      <c r="F228" s="117">
        <f>F229</f>
        <v>0</v>
      </c>
      <c r="G228" s="117">
        <f>G229</f>
        <v>2900</v>
      </c>
      <c r="H228" s="117">
        <v>0</v>
      </c>
      <c r="I228" s="88">
        <f t="shared" si="13"/>
        <v>0</v>
      </c>
      <c r="J228" s="134">
        <v>0</v>
      </c>
    </row>
    <row r="229" spans="1:10" x14ac:dyDescent="0.25">
      <c r="A229" s="78">
        <v>3</v>
      </c>
      <c r="B229" s="14"/>
      <c r="C229" s="14"/>
      <c r="D229" s="110" t="s">
        <v>3</v>
      </c>
      <c r="E229" s="76"/>
      <c r="F229" s="124">
        <f>F230</f>
        <v>0</v>
      </c>
      <c r="G229" s="124">
        <f>G230</f>
        <v>2900</v>
      </c>
      <c r="H229" s="124">
        <v>0</v>
      </c>
      <c r="I229" s="86">
        <f t="shared" si="13"/>
        <v>0</v>
      </c>
      <c r="J229" s="133">
        <v>0</v>
      </c>
    </row>
    <row r="230" spans="1:10" x14ac:dyDescent="0.25">
      <c r="A230" s="78">
        <v>32</v>
      </c>
      <c r="B230" s="14"/>
      <c r="C230" s="14"/>
      <c r="D230" s="110" t="s">
        <v>9</v>
      </c>
      <c r="E230" s="76"/>
      <c r="F230" s="124">
        <f>F231+F233+F235+F238</f>
        <v>0</v>
      </c>
      <c r="G230" s="124">
        <f>G231+G233+G235+G238</f>
        <v>2900</v>
      </c>
      <c r="H230" s="124">
        <v>0</v>
      </c>
      <c r="I230" s="86">
        <f t="shared" si="13"/>
        <v>0</v>
      </c>
      <c r="J230" s="133">
        <v>0</v>
      </c>
    </row>
    <row r="231" spans="1:10" x14ac:dyDescent="0.25">
      <c r="A231" s="78">
        <v>324</v>
      </c>
      <c r="B231" s="14"/>
      <c r="C231" s="14"/>
      <c r="D231" s="110" t="s">
        <v>89</v>
      </c>
      <c r="E231" s="76"/>
      <c r="F231" s="124">
        <f>F232</f>
        <v>0</v>
      </c>
      <c r="G231" s="124">
        <v>0</v>
      </c>
      <c r="H231" s="124">
        <v>0</v>
      </c>
      <c r="I231" s="86">
        <v>0</v>
      </c>
      <c r="J231" s="133">
        <v>0</v>
      </c>
    </row>
    <row r="232" spans="1:10" x14ac:dyDescent="0.25">
      <c r="A232" s="14">
        <v>3241</v>
      </c>
      <c r="B232" s="14">
        <v>51</v>
      </c>
      <c r="C232" s="14"/>
      <c r="D232" s="76" t="s">
        <v>89</v>
      </c>
      <c r="E232" s="76"/>
      <c r="F232" s="86">
        <v>0</v>
      </c>
      <c r="G232" s="86">
        <v>0</v>
      </c>
      <c r="H232" s="86">
        <v>0</v>
      </c>
      <c r="I232" s="86">
        <v>0</v>
      </c>
      <c r="J232" s="133">
        <v>0</v>
      </c>
    </row>
    <row r="233" spans="1:10" x14ac:dyDescent="0.25">
      <c r="A233" s="78">
        <v>321</v>
      </c>
      <c r="B233" s="14"/>
      <c r="C233" s="14"/>
      <c r="D233" s="110" t="s">
        <v>135</v>
      </c>
      <c r="E233" s="76"/>
      <c r="F233" s="124">
        <f>F234</f>
        <v>0</v>
      </c>
      <c r="G233" s="124">
        <f>G234</f>
        <v>1500</v>
      </c>
      <c r="H233" s="124">
        <v>0</v>
      </c>
      <c r="I233" s="86">
        <f>H233/G233*100</f>
        <v>0</v>
      </c>
      <c r="J233" s="133">
        <v>0</v>
      </c>
    </row>
    <row r="234" spans="1:10" x14ac:dyDescent="0.25">
      <c r="A234" s="14">
        <v>3211</v>
      </c>
      <c r="B234" s="14">
        <v>51</v>
      </c>
      <c r="C234" s="14"/>
      <c r="D234" s="76" t="s">
        <v>14</v>
      </c>
      <c r="E234" s="76"/>
      <c r="F234" s="86">
        <v>0</v>
      </c>
      <c r="G234" s="86">
        <v>1500</v>
      </c>
      <c r="H234" s="86">
        <v>0</v>
      </c>
      <c r="I234" s="86">
        <f>H234/G234*100</f>
        <v>0</v>
      </c>
      <c r="J234" s="133">
        <v>0</v>
      </c>
    </row>
    <row r="235" spans="1:10" x14ac:dyDescent="0.25">
      <c r="A235" s="78">
        <v>323</v>
      </c>
      <c r="B235" s="14"/>
      <c r="C235" s="14"/>
      <c r="D235" s="110" t="s">
        <v>66</v>
      </c>
      <c r="E235" s="76"/>
      <c r="F235" s="124">
        <f>F236+F237</f>
        <v>0</v>
      </c>
      <c r="G235" s="124">
        <f>G236+G237</f>
        <v>1100</v>
      </c>
      <c r="H235" s="124">
        <v>0</v>
      </c>
      <c r="I235" s="86">
        <f>H235/G235*100</f>
        <v>0</v>
      </c>
      <c r="J235" s="133">
        <v>0</v>
      </c>
    </row>
    <row r="236" spans="1:10" x14ac:dyDescent="0.25">
      <c r="A236" s="14">
        <v>3235</v>
      </c>
      <c r="B236" s="14">
        <v>51</v>
      </c>
      <c r="C236" s="14"/>
      <c r="D236" s="76" t="s">
        <v>70</v>
      </c>
      <c r="E236" s="76"/>
      <c r="F236" s="86">
        <v>0</v>
      </c>
      <c r="G236" s="86">
        <v>1100</v>
      </c>
      <c r="H236" s="86">
        <v>0</v>
      </c>
      <c r="I236" s="86">
        <f>H236/G236*100</f>
        <v>0</v>
      </c>
      <c r="J236" s="133">
        <v>0</v>
      </c>
    </row>
    <row r="237" spans="1:10" x14ac:dyDescent="0.25">
      <c r="A237" s="14">
        <v>3239</v>
      </c>
      <c r="B237" s="14">
        <v>51</v>
      </c>
      <c r="C237" s="14"/>
      <c r="D237" s="76" t="s">
        <v>81</v>
      </c>
      <c r="E237" s="76"/>
      <c r="F237" s="86">
        <v>0</v>
      </c>
      <c r="G237" s="86">
        <v>0</v>
      </c>
      <c r="H237" s="86">
        <v>0</v>
      </c>
      <c r="I237" s="86">
        <v>0</v>
      </c>
      <c r="J237" s="133">
        <v>0</v>
      </c>
    </row>
    <row r="238" spans="1:10" x14ac:dyDescent="0.25">
      <c r="A238" s="172">
        <v>329</v>
      </c>
      <c r="B238" s="14"/>
      <c r="C238" s="14"/>
      <c r="D238" s="174" t="s">
        <v>74</v>
      </c>
      <c r="E238" s="76"/>
      <c r="F238" s="124">
        <v>0</v>
      </c>
      <c r="G238" s="86">
        <f>G239</f>
        <v>300</v>
      </c>
      <c r="H238" s="124">
        <v>0</v>
      </c>
      <c r="I238" s="86">
        <v>0</v>
      </c>
      <c r="J238" s="132">
        <v>0</v>
      </c>
    </row>
    <row r="239" spans="1:10" x14ac:dyDescent="0.25">
      <c r="A239" s="173">
        <v>3299</v>
      </c>
      <c r="B239" s="14">
        <v>51</v>
      </c>
      <c r="C239" s="14"/>
      <c r="D239" s="175" t="s">
        <v>74</v>
      </c>
      <c r="E239" s="76"/>
      <c r="F239" s="176">
        <v>0</v>
      </c>
      <c r="G239" s="176">
        <v>300</v>
      </c>
      <c r="H239" s="188">
        <v>0</v>
      </c>
      <c r="I239" s="188">
        <v>0</v>
      </c>
      <c r="J239" s="189">
        <v>0</v>
      </c>
    </row>
  </sheetData>
  <mergeCells count="21">
    <mergeCell ref="C228:D228"/>
    <mergeCell ref="D1:I1"/>
    <mergeCell ref="C200:D200"/>
    <mergeCell ref="C2:D2"/>
    <mergeCell ref="C45:D45"/>
    <mergeCell ref="C5:J5"/>
    <mergeCell ref="C50:D50"/>
    <mergeCell ref="C64:D64"/>
    <mergeCell ref="C79:D79"/>
    <mergeCell ref="C88:D88"/>
    <mergeCell ref="C103:D103"/>
    <mergeCell ref="C146:D146"/>
    <mergeCell ref="C152:D152"/>
    <mergeCell ref="C157:D157"/>
    <mergeCell ref="C227:D227"/>
    <mergeCell ref="C165:D165"/>
    <mergeCell ref="C180:D180"/>
    <mergeCell ref="C174:D174"/>
    <mergeCell ref="C185:D185"/>
    <mergeCell ref="C190:D190"/>
    <mergeCell ref="C201:D20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i prihodi prema izvoru</vt:lpstr>
      <vt:lpstr>Rashodi prema funkcijskoj k 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Marijana Šimičević</cp:lastModifiedBy>
  <cp:lastPrinted>2026-07-20T11:58:51Z</cp:lastPrinted>
  <dcterms:created xsi:type="dcterms:W3CDTF">2022-08-12T12:51:27Z</dcterms:created>
  <dcterms:modified xsi:type="dcterms:W3CDTF">2026-07-23T07:12:35Z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proračuna JLP(R)S.xlsx</vt:lpwstr>
  </property>
</Properties>
</file>